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24226"/>
  <bookViews>
    <workbookView xWindow="0" yWindow="0" windowWidth="25200" windowHeight="11990"/>
  </bookViews>
  <sheets>
    <sheet name="Områdemodell" sheetId="5" r:id="rId1"/>
    <sheet name="Prosjektkostnader per prosjekt" sheetId="1" r:id="rId2"/>
    <sheet name="Bidragsavtaler" sheetId="4" r:id="rId3"/>
    <sheet name="Likviditet" sheetId="6" r:id="rId4"/>
  </sheets>
  <definedNames>
    <definedName name="ib" localSheetId="1">#REF!</definedName>
    <definedName name="ib">#REF!</definedName>
    <definedName name="OSR_GearWriter_0" localSheetId="1">'Prosjektkostnader per prosjekt'!$B$1:$I$1</definedName>
    <definedName name="OSR_GearWriter_1" localSheetId="1">'Prosjektkostnader per prosjekt'!$B$2:$F$2</definedName>
    <definedName name="OSR_GearWriter_2" localSheetId="1">'Prosjektkostnader per prosjekt'!$B$19:$C$19</definedName>
    <definedName name="OSRRefD6x_0" localSheetId="1">'Prosjektkostnader per prosjekt'!$E$6:$E$16</definedName>
    <definedName name="OSRRefE6x_0" localSheetId="1">'Prosjektkostnader per prosjekt'!$F$6:$F$16</definedName>
    <definedName name="OSRRefG6x_0" localSheetId="1">'Prosjektkostnader per prosjekt'!$H$6:$H$16</definedName>
    <definedName name="OSRRefI5_0x" localSheetId="1">'Prosjektkostnader per prosjekt'!$J$5:$L$5</definedName>
    <definedName name="OSRRefI6_0x" localSheetId="1">'Prosjektkostnader per prosjekt'!$J$6:$L$6</definedName>
    <definedName name="OSRRefI6_1x" localSheetId="1">'Prosjektkostnader per prosjekt'!$J$7:$L$7</definedName>
    <definedName name="OSRRefI6_2x" localSheetId="1">'Prosjektkostnader per prosjekt'!$J$8:$L$8</definedName>
    <definedName name="OSRRefI6_3x" localSheetId="1">'Prosjektkostnader per prosjekt'!$J$9:$L$9</definedName>
    <definedName name="OSRRefI6_4x" localSheetId="1">'Prosjektkostnader per prosjekt'!$J$11:$L$11</definedName>
    <definedName name="OSRRefI6_5x" localSheetId="1">'Prosjektkostnader per prosjekt'!$J$12:$L$12</definedName>
    <definedName name="OSRRefI6_6x" localSheetId="1">'Prosjektkostnader per prosjekt'!$J$13:$L$13</definedName>
    <definedName name="OSRRefI6_7x" localSheetId="1">'Prosjektkostnader per prosjekt'!$J$14:$L$14</definedName>
    <definedName name="OSRRefI6_8x" localSheetId="1">'Prosjektkostnader per prosjekt'!$J$15:$L$15</definedName>
    <definedName name="OSRRefI6_9x" localSheetId="1">'Prosjektkostnader per prosjekt'!$J$16:$L$16</definedName>
    <definedName name="OSRRefI6x" localSheetId="1">'Prosjektkostnader per prosjekt'!$J$6:$L$6,'Prosjektkostnader per prosjekt'!$J$7:$L$7,'Prosjektkostnader per prosjekt'!$J$8:$L$8,'Prosjektkostnader per prosjekt'!$J$9:$L$9,'Prosjektkostnader per prosjekt'!$J$11:$L$11,'Prosjektkostnader per prosjekt'!$J$12:$L$12,'Prosjektkostnader per prosjekt'!$J$13:$L$13,'Prosjektkostnader per prosjekt'!$J$14:$L$14,'Prosjektkostnader per prosjekt'!$J$15:$L$15,'Prosjektkostnader per prosjekt'!$J$16:$L$16</definedName>
    <definedName name="OSRRefI6x_0" localSheetId="1">'Prosjektkostnader per prosjekt'!#REF!</definedName>
    <definedName name="OSRRefI6x_1" localSheetId="1">'Prosjektkostnader per prosjekt'!$J$6:$J$16</definedName>
    <definedName name="OSRRefI6x_10" localSheetId="1">'Prosjektkostnader per prosjekt'!#REF!</definedName>
    <definedName name="OSRRefI6x_11" localSheetId="1">'Prosjektkostnader per prosjekt'!#REF!</definedName>
    <definedName name="OSRRefI6x_2" localSheetId="1">'Prosjektkostnader per prosjekt'!$K$6:$K$16</definedName>
    <definedName name="OSRRefI6x_3" localSheetId="1">'Prosjektkostnader per prosjekt'!$L$6:$L$16</definedName>
    <definedName name="OSRRefI6x_4" localSheetId="1">'Prosjektkostnader per prosjekt'!#REF!</definedName>
    <definedName name="OSRRefI6x_5" localSheetId="1">'Prosjektkostnader per prosjekt'!#REF!</definedName>
    <definedName name="OSRRefI6x_6" localSheetId="1">'Prosjektkostnader per prosjekt'!#REF!</definedName>
    <definedName name="OSRRefI6x_7" localSheetId="1">'Prosjektkostnader per prosjekt'!#REF!</definedName>
    <definedName name="OSRRefI6x_8" localSheetId="1">'Prosjektkostnader per prosjekt'!#REF!</definedName>
    <definedName name="OSRRefI6x_9" localSheetId="1">'Prosjektkostnader per prosjekt'!#REF!</definedName>
    <definedName name="OSRRefI8_0x" localSheetId="1">'Prosjektkostnader per prosjekt'!$J$18:$L$18</definedName>
  </definedNames>
  <calcPr calcId="171027"/>
</workbook>
</file>

<file path=xl/calcChain.xml><?xml version="1.0" encoding="utf-8"?>
<calcChain xmlns="http://schemas.openxmlformats.org/spreadsheetml/2006/main">
  <c r="C11" i="6" l="1"/>
  <c r="D11" i="6" s="1"/>
  <c r="D7" i="6"/>
  <c r="C7" i="6"/>
  <c r="C3" i="6"/>
  <c r="C12" i="6" s="1"/>
  <c r="B12" i="6"/>
  <c r="D3" i="6" l="1"/>
  <c r="E3" i="6" s="1"/>
  <c r="F3" i="6" s="1"/>
  <c r="G3" i="6" s="1"/>
  <c r="H3" i="6" s="1"/>
  <c r="I3" i="6" s="1"/>
  <c r="J3" i="6" s="1"/>
  <c r="K3" i="6" s="1"/>
  <c r="D7" i="5"/>
  <c r="D9" i="5" s="1"/>
  <c r="D8" i="5"/>
  <c r="D12" i="6" l="1"/>
  <c r="B120" i="4"/>
  <c r="J19" i="1" l="1"/>
  <c r="H19" i="1"/>
  <c r="F19" i="1"/>
  <c r="E19" i="1"/>
  <c r="D4" i="5" l="1"/>
  <c r="K10" i="1" l="1"/>
  <c r="L10" i="1" s="1"/>
  <c r="I19" i="1"/>
  <c r="D19" i="1"/>
  <c r="G18" i="1" l="1"/>
  <c r="L18" i="1" s="1"/>
  <c r="G16" i="1"/>
  <c r="L16" i="1" s="1"/>
  <c r="G15" i="1"/>
  <c r="G14" i="1"/>
  <c r="K14" i="1" s="1"/>
  <c r="L14" i="1" s="1"/>
  <c r="G13" i="1"/>
  <c r="K13" i="1" s="1"/>
  <c r="L13" i="1" s="1"/>
  <c r="G12" i="1"/>
  <c r="L12" i="1" s="1"/>
  <c r="G11" i="1"/>
  <c r="L11" i="1" s="1"/>
  <c r="G9" i="1"/>
  <c r="G8" i="1"/>
  <c r="L8" i="1" s="1"/>
  <c r="G7" i="1"/>
  <c r="L7" i="1" s="1"/>
  <c r="G6" i="1"/>
  <c r="L6" i="1" s="1"/>
  <c r="G5" i="1"/>
  <c r="L5" i="1" s="1"/>
  <c r="G2" i="1"/>
  <c r="K9" i="1" l="1"/>
  <c r="K19" i="1" s="1"/>
  <c r="K15" i="1"/>
  <c r="L15" i="1" s="1"/>
  <c r="G19" i="1"/>
  <c r="L9" i="1" l="1"/>
  <c r="L19" i="1"/>
  <c r="D3" i="5" l="1"/>
  <c r="D5" i="5" s="1"/>
  <c r="D11" i="5" l="1"/>
  <c r="B6" i="6"/>
  <c r="C6" i="6" s="1"/>
  <c r="D6" i="6" s="1"/>
  <c r="E7" i="6" l="1"/>
  <c r="E11" i="6" s="1"/>
  <c r="F11" i="6" l="1"/>
  <c r="E12" i="6"/>
  <c r="E6" i="6"/>
  <c r="F6" i="6" s="1"/>
  <c r="G6" i="6" s="1"/>
  <c r="H6" i="6" s="1"/>
  <c r="I6" i="6" s="1"/>
  <c r="J6" i="6" s="1"/>
  <c r="K6" i="6" s="1"/>
  <c r="G11" i="6" l="1"/>
  <c r="F12" i="6"/>
  <c r="H11" i="6" l="1"/>
  <c r="G12" i="6"/>
  <c r="I11" i="6" l="1"/>
  <c r="H12" i="6"/>
  <c r="J11" i="6" l="1"/>
  <c r="I12" i="6"/>
  <c r="K11" i="6" l="1"/>
  <c r="K12" i="6" s="1"/>
  <c r="J12" i="6"/>
</calcChain>
</file>

<file path=xl/sharedStrings.xml><?xml version="1.0" encoding="utf-8"?>
<sst xmlns="http://schemas.openxmlformats.org/spreadsheetml/2006/main" count="268" uniqueCount="201">
  <si>
    <t>Nr.</t>
  </si>
  <si>
    <t>Prosjekt</t>
  </si>
  <si>
    <t>Akkumulert per 31.12 i fjor</t>
  </si>
  <si>
    <t>Investert hittil i år</t>
  </si>
  <si>
    <t>Akkumulert hittil i år</t>
  </si>
  <si>
    <t>Totalt:</t>
  </si>
  <si>
    <t>Forus Utvikling AS</t>
  </si>
  <si>
    <t>Administrasjon og byggeledelse</t>
  </si>
  <si>
    <t>a) Kollektivanlegg inkl. b</t>
  </si>
  <si>
    <t>b) Utbedring Forusbeen øst</t>
  </si>
  <si>
    <t>c) Miljøprioritert gjenno</t>
  </si>
  <si>
    <t>d) Utbedringer Løwenstra</t>
  </si>
  <si>
    <t>g) Ny gate mellom E1 og E2</t>
  </si>
  <si>
    <t>h) Omlegging av Forusbeen</t>
  </si>
  <si>
    <t>i) Forlengelse Svanholmen</t>
  </si>
  <si>
    <t>j) Oml. av tversn.Grensev</t>
  </si>
  <si>
    <t>t) Nytt kryss Løwenstr/Forus</t>
  </si>
  <si>
    <t>Hele området</t>
  </si>
  <si>
    <t>Finans</t>
  </si>
  <si>
    <t>Kalkyle 2011</t>
  </si>
  <si>
    <t>e) Grøntdrag Sola/Stavanger grense (Traktorveien)</t>
  </si>
  <si>
    <t xml:space="preserve"> Budsjett 2016</t>
  </si>
  <si>
    <t>Budsjett 2018</t>
  </si>
  <si>
    <t>Budsjett 2019-2025</t>
  </si>
  <si>
    <t>Sum</t>
  </si>
  <si>
    <t xml:space="preserve"> Budsjett 2017</t>
  </si>
  <si>
    <t>Avtalepart</t>
  </si>
  <si>
    <t>Delfelt</t>
  </si>
  <si>
    <t>Omsøkt</t>
  </si>
  <si>
    <t>Sats</t>
  </si>
  <si>
    <t>Bidrag</t>
  </si>
  <si>
    <t>Faktura ikl mva</t>
  </si>
  <si>
    <t>Avtaledato</t>
  </si>
  <si>
    <t>Regnskapsår</t>
  </si>
  <si>
    <t>Fabrikkveien 26 Eiendomsselskap AS</t>
  </si>
  <si>
    <t>A13a</t>
  </si>
  <si>
    <t>Røynbergsletta 29 DA</t>
  </si>
  <si>
    <t>S11</t>
  </si>
  <si>
    <t>RUWA Eiendom AS</t>
  </si>
  <si>
    <t>VG Holding AS</t>
  </si>
  <si>
    <t>S12</t>
  </si>
  <si>
    <t>Anzett AS</t>
  </si>
  <si>
    <t>A12b</t>
  </si>
  <si>
    <t>Wenaas AS</t>
  </si>
  <si>
    <t>A19</t>
  </si>
  <si>
    <t>JAB Eiendom AS</t>
  </si>
  <si>
    <t>B04</t>
  </si>
  <si>
    <t>Løwen Eiendom AS</t>
  </si>
  <si>
    <t>S08</t>
  </si>
  <si>
    <t>Trallfa Solasplitten II AS</t>
  </si>
  <si>
    <t>Trallfa Løwenstrasse III AS</t>
  </si>
  <si>
    <t>B10</t>
  </si>
  <si>
    <t>SUM  2006</t>
  </si>
  <si>
    <t>Tvedt Eiendom AS</t>
  </si>
  <si>
    <t>A05</t>
  </si>
  <si>
    <t>Mechanica Eiendom AS</t>
  </si>
  <si>
    <t>S10</t>
  </si>
  <si>
    <t>Talgø Eiendom AS</t>
  </si>
  <si>
    <t>B03</t>
  </si>
  <si>
    <t>Vassbotnen 23 AS (Statoil)</t>
  </si>
  <si>
    <t>E03b</t>
  </si>
  <si>
    <t>Tjelta Eiendom 3 AS (NOHA)</t>
  </si>
  <si>
    <t>A04</t>
  </si>
  <si>
    <t>Teknologi Miljø AS (Well Innovation)</t>
  </si>
  <si>
    <t>Vestre Svanholmen 4 AS (Sandnes Sparebank)</t>
  </si>
  <si>
    <t>B12</t>
  </si>
  <si>
    <t>Vestre Svanholmen 6 AS (Gaz de France)</t>
  </si>
  <si>
    <t>Vestre Svanholmen 12 AS (ENI)</t>
  </si>
  <si>
    <t>H &amp; S Eiendom AS</t>
  </si>
  <si>
    <t>S07</t>
  </si>
  <si>
    <t>Trallfa Solasplitten II AS (Tillegg)</t>
  </si>
  <si>
    <t>Varaberg Eiendom AS</t>
  </si>
  <si>
    <t>B14</t>
  </si>
  <si>
    <t>Norstar AS (Bygg F)</t>
  </si>
  <si>
    <t>Vestre Svanholmen 8 AS (P-anlegg)</t>
  </si>
  <si>
    <t>SUM 2007</t>
  </si>
  <si>
    <t>Tjelta Eiendom 1 AS</t>
  </si>
  <si>
    <t>S15</t>
  </si>
  <si>
    <t>Svanholmen Bygg AS</t>
  </si>
  <si>
    <t>Visa Eiendom AS</t>
  </si>
  <si>
    <t>A07</t>
  </si>
  <si>
    <t>Maskinveien 24 AS</t>
  </si>
  <si>
    <t>A17</t>
  </si>
  <si>
    <t>StatoilHydro ASA</t>
  </si>
  <si>
    <t>B05</t>
  </si>
  <si>
    <t>G01</t>
  </si>
  <si>
    <t>Norstar AS (2)</t>
  </si>
  <si>
    <t>Subsea 7 Eiendom AS</t>
  </si>
  <si>
    <t>S04</t>
  </si>
  <si>
    <t>Norstar AS (Bygg A)</t>
  </si>
  <si>
    <t>KEV Eiendom AS</t>
  </si>
  <si>
    <t>S09</t>
  </si>
  <si>
    <t>Forus Vest Eiendom AS</t>
  </si>
  <si>
    <t>B13</t>
  </si>
  <si>
    <t>SUM 2008</t>
  </si>
  <si>
    <t>Trallfa Solasplitten I AS</t>
  </si>
  <si>
    <t>A14</t>
  </si>
  <si>
    <t>Forusvatnet Eiendom AS</t>
  </si>
  <si>
    <t>Norstar AS</t>
  </si>
  <si>
    <t>Sunde Estate AS</t>
  </si>
  <si>
    <t>A06</t>
  </si>
  <si>
    <t>Bertel O. Steen AS</t>
  </si>
  <si>
    <t>Forus Engineering Arena AS</t>
  </si>
  <si>
    <t>D02</t>
  </si>
  <si>
    <t>Forus Tomteselskap AS (VetcoAibel)</t>
  </si>
  <si>
    <t>B11</t>
  </si>
  <si>
    <t>Vestre Svanholmen 1 AS (Statoil)</t>
  </si>
  <si>
    <t>SUM 2009</t>
  </si>
  <si>
    <t>Hillma Eiendom II AS</t>
  </si>
  <si>
    <t>Svanholmen 7 AS</t>
  </si>
  <si>
    <t>B02</t>
  </si>
  <si>
    <t>Optimera AS</t>
  </si>
  <si>
    <t>Hausken Eiendom AS</t>
  </si>
  <si>
    <t>Forus Arena DA</t>
  </si>
  <si>
    <t>MacArtney Eiendomsselskap AS</t>
  </si>
  <si>
    <t>C04</t>
  </si>
  <si>
    <t>GM Eiendom AS</t>
  </si>
  <si>
    <t>S01</t>
  </si>
  <si>
    <t>Forus Tech Arena AS</t>
  </si>
  <si>
    <t>SUM 2010</t>
  </si>
  <si>
    <t>Lampekonsulenten AS</t>
  </si>
  <si>
    <t>Fjetland Eiendom AS</t>
  </si>
  <si>
    <t>B07</t>
  </si>
  <si>
    <t>Kanalsletta 1 AS (K2 Stavanger)</t>
  </si>
  <si>
    <t>S02</t>
  </si>
  <si>
    <t>Refsnesveien AS (Bavaria)</t>
  </si>
  <si>
    <t>Selvik Eiendom AS</t>
  </si>
  <si>
    <t>Forus Arena AS</t>
  </si>
  <si>
    <t>C03</t>
  </si>
  <si>
    <t>Grenseveien 2 AS</t>
  </si>
  <si>
    <t>H03</t>
  </si>
  <si>
    <t>S05</t>
  </si>
  <si>
    <t>Maskinveien 19 AS</t>
  </si>
  <si>
    <t>A08</t>
  </si>
  <si>
    <t>Vestre Svanholmen 15 AS</t>
  </si>
  <si>
    <t>SUM 2011</t>
  </si>
  <si>
    <t>AIL Eiendom AS</t>
  </si>
  <si>
    <t>Kanalsletta AS</t>
  </si>
  <si>
    <t>C5 Eiendom AS (Apply)</t>
  </si>
  <si>
    <t>C05</t>
  </si>
  <si>
    <t>D1-3 Eiendom AS (Apply Oil &amp; Gas)</t>
  </si>
  <si>
    <t>D01</t>
  </si>
  <si>
    <t>Splitten AS</t>
  </si>
  <si>
    <t>Ranso AS</t>
  </si>
  <si>
    <t>Forus Industry Arena AS</t>
  </si>
  <si>
    <t>North Sea Cables Eiendom AS</t>
  </si>
  <si>
    <t>Forus Production Arena AS (Maersk)</t>
  </si>
  <si>
    <t>JOI Eiendom AS</t>
  </si>
  <si>
    <t>Statoil ASA</t>
  </si>
  <si>
    <t>Forus Energy Arena AS (Proserv)</t>
  </si>
  <si>
    <t>Stavanger Business Park AS (NCC)</t>
  </si>
  <si>
    <t>C02</t>
  </si>
  <si>
    <t>SUM 2012</t>
  </si>
  <si>
    <t>Forus Parkering Vest AS</t>
  </si>
  <si>
    <t>S17</t>
  </si>
  <si>
    <t>Koppholen ANS</t>
  </si>
  <si>
    <t>Forus Energy Arena AS (Proserv) - Påbygg 3. etg.</t>
  </si>
  <si>
    <t>Kanal Eiendom AS</t>
  </si>
  <si>
    <t>Pilen Eiendom AS (Posten Norge AS)</t>
  </si>
  <si>
    <t>Forusparken Eiendom AS (Golf Tower)</t>
  </si>
  <si>
    <t>Vassbotnen 9 AS (Bertel O. Steen Eiendom)</t>
  </si>
  <si>
    <t>SUM 2013</t>
  </si>
  <si>
    <t>D. Danielsen Forus AS</t>
  </si>
  <si>
    <t>I02</t>
  </si>
  <si>
    <t>Viking Eiendom AS</t>
  </si>
  <si>
    <t>JAB Eiendom AS (Basale)</t>
  </si>
  <si>
    <t>IK Property AS</t>
  </si>
  <si>
    <t>The Pond AS</t>
  </si>
  <si>
    <t>C4 Forus AS</t>
  </si>
  <si>
    <t>Fabrikkveien 36 AS</t>
  </si>
  <si>
    <t>Fabrikkveien 38 AS</t>
  </si>
  <si>
    <t>Svanholmen Panorama AS</t>
  </si>
  <si>
    <t>SUM 2014</t>
  </si>
  <si>
    <t>Mamori Eiendom AS</t>
  </si>
  <si>
    <t>Unik Terminal AS</t>
  </si>
  <si>
    <t>F3</t>
  </si>
  <si>
    <t>I2 Invest AS</t>
  </si>
  <si>
    <t>SUM 2015</t>
  </si>
  <si>
    <t>Vestre Svanholmen 24 AS</t>
  </si>
  <si>
    <t>SUM 2016</t>
  </si>
  <si>
    <t>Drift og investeringsbudsjett, anlegg under utførelse</t>
  </si>
  <si>
    <t>Ferdig utbygd  (m² T-BRA)</t>
  </si>
  <si>
    <t>Rest å bygge ut ( m² T-BRA)</t>
  </si>
  <si>
    <t>Utbygningsareal  (m² T-BRA)</t>
  </si>
  <si>
    <t>Samlet bidrag (kr.)</t>
  </si>
  <si>
    <t>Bidrag inkl. mva.</t>
  </si>
  <si>
    <t>Uforutsett</t>
  </si>
  <si>
    <t>Kalkyle per dags dato (kr.)</t>
  </si>
  <si>
    <t>Bidrag fra  utbyggere (kr.)</t>
  </si>
  <si>
    <t>Restkostnader (kr.)</t>
  </si>
  <si>
    <t>Totalt kvadratmeter kostnadsbærere (m² T-BRA)</t>
  </si>
  <si>
    <t>Inngått kvadratmeter bidrag  til nå (m² T-BRA)</t>
  </si>
  <si>
    <t>Rest kvadratmeter bidrag (m² T-BRA)</t>
  </si>
  <si>
    <t>Bidragssats (kr. pr. m² T-BRA)</t>
  </si>
  <si>
    <t>Lån kommunalbanken</t>
  </si>
  <si>
    <t>Innestående SR Bank</t>
  </si>
  <si>
    <t>Kostnadsbidrag</t>
  </si>
  <si>
    <t>Avdrag</t>
  </si>
  <si>
    <t>Gjeld</t>
  </si>
  <si>
    <t>Investeringer</t>
  </si>
  <si>
    <t>Rest prosjektkostnad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</si>
</sst>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_(* #,##0.00_);_(* \(#,##0.00\);_(* &quot;-&quot;??_);_(@_)"/>
    <numFmt numFmtId="166" formatCode="_ * #,##0_ ;_ * \-#,##0_ ;_ * &quot;-&quot;??_ ;_ @_ 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75">
    <xf numFmtId="0" fontId="0" fillId="0" borderId="0" xfId="0"/>
    <xf numFmtId="0" fontId="2" fillId="20" borderId="0" xfId="0" applyFont="1" applyFill="1" applyAlignment="1">
      <alignment horizontal="center"/>
    </xf>
    <xf numFmtId="0" fontId="0" fillId="20" borderId="0" xfId="0" applyFill="1" applyAlignment="1">
      <alignment horizontal="center" vertical="center"/>
    </xf>
    <xf numFmtId="166" fontId="0" fillId="22" borderId="1" xfId="19" applyNumberFormat="1" applyFont="1" applyFill="1" applyBorder="1" applyAlignment="1">
      <alignment horizontal="center" vertical="center"/>
    </xf>
    <xf numFmtId="166" fontId="4" fillId="22" borderId="2" xfId="20" applyNumberFormat="1" applyFont="1" applyFill="1" applyBorder="1" applyAlignment="1">
      <alignment horizontal="center" vertical="center"/>
    </xf>
    <xf numFmtId="166" fontId="5" fillId="22" borderId="3" xfId="20" applyNumberFormat="1" applyFont="1" applyFill="1" applyBorder="1" applyAlignment="1">
      <alignment horizontal="center" vertical="center"/>
    </xf>
    <xf numFmtId="166" fontId="4" fillId="22" borderId="4" xfId="20" applyNumberFormat="1" applyFont="1" applyFill="1" applyBorder="1" applyAlignment="1">
      <alignment horizontal="center" vertical="center"/>
    </xf>
    <xf numFmtId="0" fontId="0" fillId="0" borderId="6" xfId="0" applyBorder="1"/>
    <xf numFmtId="166" fontId="0" fillId="0" borderId="0" xfId="20" applyNumberFormat="1" applyFont="1" applyBorder="1" applyAlignment="1">
      <alignment horizontal="center" vertical="center"/>
    </xf>
    <xf numFmtId="166" fontId="0" fillId="0" borderId="7" xfId="20" applyNumberFormat="1" applyFont="1" applyBorder="1" applyAlignment="1">
      <alignment horizontal="center" vertical="center"/>
    </xf>
    <xf numFmtId="166" fontId="6" fillId="0" borderId="7" xfId="20" applyNumberFormat="1" applyFont="1" applyBorder="1" applyAlignment="1">
      <alignment horizontal="center" vertical="center"/>
    </xf>
    <xf numFmtId="0" fontId="0" fillId="0" borderId="7" xfId="0" applyBorder="1"/>
    <xf numFmtId="0" fontId="3" fillId="20" borderId="0" xfId="0" applyFont="1" applyFill="1" applyAlignment="1">
      <alignment horizontal="left" vertical="center"/>
    </xf>
    <xf numFmtId="166" fontId="4" fillId="22" borderId="3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14" fontId="0" fillId="0" borderId="0" xfId="0" applyNumberFormat="1" applyBorder="1"/>
    <xf numFmtId="0" fontId="0" fillId="0" borderId="12" xfId="0" applyBorder="1"/>
    <xf numFmtId="3" fontId="0" fillId="0" borderId="14" xfId="0" applyNumberFormat="1" applyBorder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8" fillId="0" borderId="0" xfId="0" applyFont="1"/>
    <xf numFmtId="164" fontId="0" fillId="0" borderId="0" xfId="0" applyNumberFormat="1"/>
    <xf numFmtId="0" fontId="9" fillId="0" borderId="0" xfId="0" applyFont="1"/>
    <xf numFmtId="0" fontId="0" fillId="23" borderId="8" xfId="0" applyFill="1" applyBorder="1"/>
    <xf numFmtId="0" fontId="0" fillId="23" borderId="5" xfId="0" applyFill="1" applyBorder="1"/>
    <xf numFmtId="0" fontId="4" fillId="0" borderId="0" xfId="0" applyFont="1" applyFill="1" applyBorder="1"/>
    <xf numFmtId="166" fontId="4" fillId="0" borderId="0" xfId="0" applyNumberFormat="1" applyFont="1" applyFill="1"/>
    <xf numFmtId="167" fontId="4" fillId="0" borderId="0" xfId="0" applyNumberFormat="1" applyFont="1"/>
    <xf numFmtId="16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4" borderId="0" xfId="0" applyFill="1" applyBorder="1"/>
    <xf numFmtId="3" fontId="0" fillId="24" borderId="0" xfId="0" applyNumberFormat="1" applyFill="1" applyBorder="1"/>
    <xf numFmtId="0" fontId="0" fillId="24" borderId="12" xfId="0" applyFill="1" applyBorder="1"/>
    <xf numFmtId="0" fontId="4" fillId="24" borderId="13" xfId="0" applyFont="1" applyFill="1" applyBorder="1"/>
    <xf numFmtId="0" fontId="4" fillId="24" borderId="14" xfId="0" applyFont="1" applyFill="1" applyBorder="1"/>
    <xf numFmtId="3" fontId="4" fillId="24" borderId="14" xfId="0" applyNumberFormat="1" applyFont="1" applyFill="1" applyBorder="1"/>
    <xf numFmtId="3" fontId="0" fillId="24" borderId="14" xfId="0" applyNumberFormat="1" applyFill="1" applyBorder="1"/>
    <xf numFmtId="0" fontId="0" fillId="24" borderId="14" xfId="0" applyFill="1" applyBorder="1"/>
    <xf numFmtId="0" fontId="0" fillId="24" borderId="15" xfId="0" applyFill="1" applyBorder="1"/>
    <xf numFmtId="0" fontId="4" fillId="24" borderId="6" xfId="0" applyFont="1" applyFill="1" applyBorder="1"/>
    <xf numFmtId="0" fontId="4" fillId="24" borderId="0" xfId="0" applyFont="1" applyFill="1" applyBorder="1"/>
    <xf numFmtId="3" fontId="4" fillId="24" borderId="0" xfId="0" applyNumberFormat="1" applyFont="1" applyFill="1" applyBorder="1"/>
    <xf numFmtId="3" fontId="0" fillId="24" borderId="0" xfId="0" applyNumberFormat="1" applyFont="1" applyFill="1" applyBorder="1"/>
    <xf numFmtId="0" fontId="4" fillId="21" borderId="16" xfId="0" applyFont="1" applyFill="1" applyBorder="1"/>
    <xf numFmtId="0" fontId="4" fillId="21" borderId="17" xfId="0" applyFont="1" applyFill="1" applyBorder="1"/>
    <xf numFmtId="0" fontId="4" fillId="21" borderId="17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/>
    </xf>
    <xf numFmtId="166" fontId="0" fillId="22" borderId="19" xfId="19" applyNumberFormat="1" applyFont="1" applyFill="1" applyBorder="1" applyAlignment="1">
      <alignment horizontal="center" vertical="center"/>
    </xf>
    <xf numFmtId="166" fontId="4" fillId="22" borderId="20" xfId="20" applyNumberFormat="1" applyFont="1" applyFill="1" applyBorder="1" applyAlignment="1">
      <alignment horizontal="center" vertical="center"/>
    </xf>
    <xf numFmtId="0" fontId="4" fillId="25" borderId="21" xfId="0" applyFont="1" applyFill="1" applyBorder="1"/>
    <xf numFmtId="14" fontId="4" fillId="25" borderId="22" xfId="0" applyNumberFormat="1" applyFont="1" applyFill="1" applyBorder="1"/>
    <xf numFmtId="14" fontId="4" fillId="25" borderId="23" xfId="0" applyNumberFormat="1" applyFont="1" applyFill="1" applyBorder="1"/>
    <xf numFmtId="3" fontId="0" fillId="0" borderId="12" xfId="0" applyNumberFormat="1" applyBorder="1"/>
    <xf numFmtId="0" fontId="0" fillId="0" borderId="13" xfId="0" applyBorder="1"/>
    <xf numFmtId="3" fontId="0" fillId="0" borderId="15" xfId="0" applyNumberFormat="1" applyBorder="1"/>
    <xf numFmtId="0" fontId="0" fillId="24" borderId="24" xfId="0" applyFill="1" applyBorder="1"/>
    <xf numFmtId="3" fontId="0" fillId="24" borderId="24" xfId="0" applyNumberFormat="1" applyFill="1" applyBorder="1"/>
    <xf numFmtId="0" fontId="0" fillId="24" borderId="25" xfId="0" applyFill="1" applyBorder="1"/>
    <xf numFmtId="3" fontId="0" fillId="24" borderId="26" xfId="0" applyNumberFormat="1" applyFill="1" applyBorder="1"/>
    <xf numFmtId="0" fontId="0" fillId="24" borderId="26" xfId="0" applyFill="1" applyBorder="1"/>
    <xf numFmtId="0" fontId="2" fillId="20" borderId="0" xfId="0" applyFont="1" applyFill="1" applyAlignment="1">
      <alignment horizontal="center"/>
    </xf>
    <xf numFmtId="0" fontId="3" fillId="20" borderId="0" xfId="0" applyFont="1" applyFill="1" applyAlignment="1">
      <alignment horizontal="center" vertical="center"/>
    </xf>
    <xf numFmtId="0" fontId="5" fillId="22" borderId="9" xfId="0" applyFont="1" applyFill="1" applyBorder="1" applyAlignment="1">
      <alignment horizontal="left"/>
    </xf>
    <xf numFmtId="0" fontId="5" fillId="22" borderId="10" xfId="0" applyFont="1" applyFill="1" applyBorder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/>
    <xf numFmtId="0" fontId="0" fillId="23" borderId="5" xfId="0" applyFill="1" applyBorder="1" applyAlignment="1">
      <alignment horizontal="right"/>
    </xf>
    <xf numFmtId="0" fontId="0" fillId="23" borderId="11" xfId="0" applyFill="1" applyBorder="1" applyAlignment="1">
      <alignment horizontal="right"/>
    </xf>
  </cellXfs>
  <cellStyles count="21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Komma" xfId="19" builtinId="3"/>
    <cellStyle name="Komma 2" xf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showGridLines="0" tabSelected="1" workbookViewId="0">
      <selection activeCell="D5" sqref="D5"/>
    </sheetView>
  </sheetViews>
  <sheetFormatPr baseColWidth="10" defaultRowHeight="14.5" x14ac:dyDescent="0.35"/>
  <cols>
    <col min="2" max="2" width="15.1796875" customWidth="1"/>
    <col min="3" max="3" width="24" customWidth="1"/>
    <col min="4" max="4" width="16.54296875" bestFit="1" customWidth="1"/>
  </cols>
  <sheetData>
    <row r="3" spans="1:4" ht="15.5" x14ac:dyDescent="0.35">
      <c r="A3" s="26" t="s">
        <v>187</v>
      </c>
      <c r="B3" s="23"/>
      <c r="D3" s="33">
        <f>'Prosjektkostnader per prosjekt'!$L$19</f>
        <v>301156601.82000005</v>
      </c>
    </row>
    <row r="4" spans="1:4" ht="15.5" x14ac:dyDescent="0.35">
      <c r="A4" s="26" t="s">
        <v>188</v>
      </c>
      <c r="B4" s="23"/>
      <c r="D4" s="33">
        <f>Bidragsavtaler!$B$115</f>
        <v>151777282</v>
      </c>
    </row>
    <row r="5" spans="1:4" ht="15.5" x14ac:dyDescent="0.35">
      <c r="A5" s="26" t="s">
        <v>189</v>
      </c>
      <c r="B5" s="23"/>
      <c r="D5" s="33">
        <f>+D3-D4</f>
        <v>149379319.82000005</v>
      </c>
    </row>
    <row r="7" spans="1:4" ht="15.5" x14ac:dyDescent="0.35">
      <c r="A7" s="26" t="s">
        <v>190</v>
      </c>
      <c r="D7" s="24">
        <f>Bidragsavtaler!$B$118</f>
        <v>1066000</v>
      </c>
    </row>
    <row r="8" spans="1:4" ht="15.5" x14ac:dyDescent="0.35">
      <c r="A8" s="26" t="s">
        <v>191</v>
      </c>
      <c r="D8" s="24">
        <f>Bidragsavtaler!$B$119</f>
        <v>670412</v>
      </c>
    </row>
    <row r="9" spans="1:4" ht="15.5" x14ac:dyDescent="0.35">
      <c r="A9" s="26" t="s">
        <v>192</v>
      </c>
      <c r="D9" s="24">
        <f>SUM(D7-D8)</f>
        <v>395588</v>
      </c>
    </row>
    <row r="11" spans="1:4" ht="15.5" x14ac:dyDescent="0.35">
      <c r="A11" s="26" t="s">
        <v>193</v>
      </c>
      <c r="D11" s="24">
        <f>+D5/D9</f>
        <v>377.61337507710056</v>
      </c>
    </row>
    <row r="13" spans="1:4" ht="15.5" x14ac:dyDescent="0.35">
      <c r="A13" s="28"/>
    </row>
    <row r="16" spans="1:4" ht="15.5" x14ac:dyDescent="0.35">
      <c r="A16" s="26"/>
      <c r="B16" s="23"/>
      <c r="D16" s="25"/>
    </row>
    <row r="17" spans="1:4" x14ac:dyDescent="0.35">
      <c r="D17" s="25"/>
    </row>
    <row r="18" spans="1:4" x14ac:dyDescent="0.35">
      <c r="D18" s="25"/>
    </row>
    <row r="19" spans="1:4" ht="15.5" x14ac:dyDescent="0.35">
      <c r="A19" s="26"/>
      <c r="D19" s="23"/>
    </row>
    <row r="21" spans="1:4" ht="15.5" x14ac:dyDescent="0.35">
      <c r="A21" s="26"/>
      <c r="D2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workbookViewId="0">
      <selection activeCell="C4" sqref="C4"/>
    </sheetView>
  </sheetViews>
  <sheetFormatPr baseColWidth="10" defaultColWidth="11.453125" defaultRowHeight="14.5" x14ac:dyDescent="0.35"/>
  <cols>
    <col min="1" max="1" width="2" customWidth="1"/>
    <col min="2" max="2" width="6.7265625" customWidth="1"/>
    <col min="3" max="3" width="29.54296875" customWidth="1"/>
    <col min="4" max="4" width="13.453125" style="14" customWidth="1"/>
    <col min="5" max="5" width="12.26953125" style="14" customWidth="1"/>
    <col min="6" max="6" width="13" style="14" customWidth="1"/>
    <col min="7" max="7" width="12.453125" style="14" customWidth="1"/>
    <col min="8" max="8" width="13.453125" style="14" customWidth="1"/>
    <col min="9" max="9" width="15.1796875" style="14" customWidth="1"/>
    <col min="10" max="10" width="13.453125" style="14" customWidth="1"/>
    <col min="11" max="11" width="14.7265625" style="14" customWidth="1"/>
    <col min="12" max="12" width="16.54296875" style="14" customWidth="1"/>
    <col min="14" max="14" width="11.6328125" bestFit="1" customWidth="1"/>
  </cols>
  <sheetData>
    <row r="1" spans="2:13" ht="15.75" customHeight="1" x14ac:dyDescent="0.35">
      <c r="B1" s="67" t="s">
        <v>180</v>
      </c>
      <c r="C1" s="67"/>
      <c r="D1" s="67"/>
      <c r="E1" s="67"/>
      <c r="F1" s="67"/>
      <c r="G1" s="67"/>
      <c r="H1" s="67"/>
      <c r="I1" s="67"/>
      <c r="J1" s="1"/>
      <c r="K1" s="1"/>
      <c r="L1" s="1"/>
      <c r="M1" s="16"/>
    </row>
    <row r="2" spans="2:13" ht="22.5" customHeight="1" x14ac:dyDescent="0.35">
      <c r="B2" s="68" t="s">
        <v>6</v>
      </c>
      <c r="C2" s="68"/>
      <c r="D2" s="68"/>
      <c r="E2" s="68"/>
      <c r="F2" s="68"/>
      <c r="G2" s="12" t="str">
        <f>"Periode: " &amp; "201611"</f>
        <v>Periode: 201611</v>
      </c>
      <c r="H2" s="2"/>
      <c r="I2" s="2"/>
      <c r="J2" s="2"/>
      <c r="K2" s="2"/>
      <c r="L2" s="2"/>
      <c r="M2" s="16"/>
    </row>
    <row r="3" spans="2:13" ht="6.75" customHeight="1" thickBot="1" x14ac:dyDescent="0.4">
      <c r="M3" s="16"/>
    </row>
    <row r="4" spans="2:13" ht="54.75" customHeight="1" x14ac:dyDescent="0.35">
      <c r="B4" s="49" t="s">
        <v>0</v>
      </c>
      <c r="C4" s="50" t="s">
        <v>1</v>
      </c>
      <c r="D4" s="51" t="s">
        <v>19</v>
      </c>
      <c r="E4" s="52" t="s">
        <v>2</v>
      </c>
      <c r="F4" s="52" t="s">
        <v>3</v>
      </c>
      <c r="G4" s="52" t="s">
        <v>4</v>
      </c>
      <c r="H4" s="52" t="s">
        <v>21</v>
      </c>
      <c r="I4" s="52" t="s">
        <v>25</v>
      </c>
      <c r="J4" s="52" t="s">
        <v>22</v>
      </c>
      <c r="K4" s="52" t="s">
        <v>23</v>
      </c>
      <c r="L4" s="53" t="s">
        <v>24</v>
      </c>
      <c r="M4" s="18"/>
    </row>
    <row r="5" spans="2:13" x14ac:dyDescent="0.35">
      <c r="B5" s="7">
        <v>1400</v>
      </c>
      <c r="C5" s="11" t="s">
        <v>7</v>
      </c>
      <c r="D5" s="8"/>
      <c r="E5" s="10">
        <v>9191573.9000000004</v>
      </c>
      <c r="F5" s="10">
        <v>1561889.8</v>
      </c>
      <c r="G5" s="8">
        <f>E5+F5</f>
        <v>10753463.700000001</v>
      </c>
      <c r="H5" s="9"/>
      <c r="I5" s="3">
        <v>1561890</v>
      </c>
      <c r="J5" s="3">
        <v>1600000</v>
      </c>
      <c r="K5" s="3">
        <v>11200000</v>
      </c>
      <c r="L5" s="54">
        <f>+G5+I5+J5+K5</f>
        <v>25115353.700000003</v>
      </c>
      <c r="M5" s="18"/>
    </row>
    <row r="6" spans="2:13" x14ac:dyDescent="0.35">
      <c r="B6" s="7">
        <v>100</v>
      </c>
      <c r="C6" s="11" t="s">
        <v>8</v>
      </c>
      <c r="D6" s="8">
        <v>145100000</v>
      </c>
      <c r="E6" s="10">
        <v>55330411.530000001</v>
      </c>
      <c r="F6" s="10">
        <v>31478.13</v>
      </c>
      <c r="G6" s="8">
        <f>E6+F6</f>
        <v>55361889.660000004</v>
      </c>
      <c r="H6" s="9"/>
      <c r="I6" s="3">
        <v>0</v>
      </c>
      <c r="J6" s="3">
        <v>0</v>
      </c>
      <c r="K6" s="3">
        <v>0</v>
      </c>
      <c r="L6" s="54">
        <f t="shared" ref="L6:L18" si="0">+G6+I6+J6+K6</f>
        <v>55361889.660000004</v>
      </c>
      <c r="M6" s="18"/>
    </row>
    <row r="7" spans="2:13" x14ac:dyDescent="0.35">
      <c r="B7" s="7">
        <v>101</v>
      </c>
      <c r="C7" s="11" t="s">
        <v>9</v>
      </c>
      <c r="D7" s="8">
        <v>37900000</v>
      </c>
      <c r="E7" s="10">
        <v>59228081.799999997</v>
      </c>
      <c r="F7" s="10"/>
      <c r="G7" s="8">
        <f>E7+F7</f>
        <v>59228081.799999997</v>
      </c>
      <c r="H7" s="9"/>
      <c r="I7" s="3">
        <v>0</v>
      </c>
      <c r="J7" s="3">
        <v>0</v>
      </c>
      <c r="K7" s="3">
        <v>0</v>
      </c>
      <c r="L7" s="54">
        <f t="shared" si="0"/>
        <v>59228081.799999997</v>
      </c>
      <c r="M7" s="18"/>
    </row>
    <row r="8" spans="2:13" x14ac:dyDescent="0.35">
      <c r="B8" s="7">
        <v>102</v>
      </c>
      <c r="C8" s="11" t="s">
        <v>10</v>
      </c>
      <c r="D8" s="8">
        <v>5800000</v>
      </c>
      <c r="E8" s="10">
        <v>5912987.46</v>
      </c>
      <c r="F8" s="10">
        <v>-48025.2</v>
      </c>
      <c r="G8" s="8">
        <f>E8+F8</f>
        <v>5864962.2599999998</v>
      </c>
      <c r="H8" s="9"/>
      <c r="I8" s="3">
        <v>0</v>
      </c>
      <c r="J8" s="3">
        <v>0</v>
      </c>
      <c r="K8" s="3">
        <v>0</v>
      </c>
      <c r="L8" s="54">
        <f>+G8+I8+J8+K8</f>
        <v>5864962.2599999998</v>
      </c>
      <c r="M8" s="18"/>
    </row>
    <row r="9" spans="2:13" x14ac:dyDescent="0.35">
      <c r="B9" s="7">
        <v>103</v>
      </c>
      <c r="C9" s="11" t="s">
        <v>11</v>
      </c>
      <c r="D9" s="8">
        <v>32400000</v>
      </c>
      <c r="E9" s="10">
        <v>909037.29</v>
      </c>
      <c r="F9" s="10">
        <v>438140.68</v>
      </c>
      <c r="G9" s="8">
        <f>E9+F9</f>
        <v>1347177.97</v>
      </c>
      <c r="H9" s="9">
        <v>1000000</v>
      </c>
      <c r="I9" s="3">
        <v>438141</v>
      </c>
      <c r="J9" s="3">
        <v>2000000</v>
      </c>
      <c r="K9" s="3">
        <f>+D9-G9-I9-J9</f>
        <v>28614681.030000001</v>
      </c>
      <c r="L9" s="54">
        <f t="shared" si="0"/>
        <v>32400000</v>
      </c>
      <c r="M9" s="18"/>
    </row>
    <row r="10" spans="2:13" x14ac:dyDescent="0.35">
      <c r="B10" s="7">
        <v>104</v>
      </c>
      <c r="C10" s="11" t="s">
        <v>20</v>
      </c>
      <c r="D10" s="8">
        <v>4000000</v>
      </c>
      <c r="E10" s="10"/>
      <c r="F10" s="10"/>
      <c r="G10" s="8"/>
      <c r="H10" s="9"/>
      <c r="I10" s="3">
        <v>0</v>
      </c>
      <c r="J10" s="3">
        <v>1000000</v>
      </c>
      <c r="K10" s="3">
        <f t="shared" ref="K10:K15" si="1">+D10-G10-I10-J10</f>
        <v>3000000</v>
      </c>
      <c r="L10" s="54">
        <f t="shared" si="0"/>
        <v>4000000</v>
      </c>
      <c r="M10" s="18"/>
    </row>
    <row r="11" spans="2:13" x14ac:dyDescent="0.35">
      <c r="B11" s="7">
        <v>106</v>
      </c>
      <c r="C11" s="11" t="s">
        <v>12</v>
      </c>
      <c r="D11" s="8">
        <v>5900000</v>
      </c>
      <c r="E11" s="10">
        <v>4558.3999999999996</v>
      </c>
      <c r="F11" s="10"/>
      <c r="G11" s="8">
        <f t="shared" ref="G11:G16" si="2">E11+F11</f>
        <v>4558.3999999999996</v>
      </c>
      <c r="H11" s="9">
        <v>6000000</v>
      </c>
      <c r="I11" s="3">
        <v>0</v>
      </c>
      <c r="J11" s="3">
        <v>0</v>
      </c>
      <c r="K11" s="3">
        <v>0</v>
      </c>
      <c r="L11" s="54">
        <f t="shared" si="0"/>
        <v>4558.3999999999996</v>
      </c>
      <c r="M11" s="18"/>
    </row>
    <row r="12" spans="2:13" x14ac:dyDescent="0.35">
      <c r="B12" s="7">
        <v>107</v>
      </c>
      <c r="C12" s="11" t="s">
        <v>13</v>
      </c>
      <c r="D12" s="8">
        <v>16400000</v>
      </c>
      <c r="E12" s="10">
        <v>16365533.9</v>
      </c>
      <c r="F12" s="10"/>
      <c r="G12" s="8">
        <f t="shared" si="2"/>
        <v>16365533.9</v>
      </c>
      <c r="H12" s="9">
        <v>4000000</v>
      </c>
      <c r="I12" s="3">
        <v>0</v>
      </c>
      <c r="J12" s="3">
        <v>0</v>
      </c>
      <c r="K12" s="3">
        <v>0</v>
      </c>
      <c r="L12" s="54">
        <f t="shared" si="0"/>
        <v>16365533.9</v>
      </c>
      <c r="M12" s="18"/>
    </row>
    <row r="13" spans="2:13" x14ac:dyDescent="0.35">
      <c r="B13" s="7">
        <v>108</v>
      </c>
      <c r="C13" s="11" t="s">
        <v>14</v>
      </c>
      <c r="D13" s="8">
        <v>47200000</v>
      </c>
      <c r="E13" s="10">
        <v>15679630.67</v>
      </c>
      <c r="F13" s="10">
        <v>1475366.34</v>
      </c>
      <c r="G13" s="8">
        <f t="shared" si="2"/>
        <v>17154997.010000002</v>
      </c>
      <c r="H13" s="9">
        <v>1000000</v>
      </c>
      <c r="I13" s="3">
        <v>0</v>
      </c>
      <c r="J13" s="3">
        <v>1000000</v>
      </c>
      <c r="K13" s="3">
        <f t="shared" si="1"/>
        <v>29045002.989999998</v>
      </c>
      <c r="L13" s="54">
        <f t="shared" si="0"/>
        <v>47200000</v>
      </c>
      <c r="M13" s="18"/>
    </row>
    <row r="14" spans="2:13" x14ac:dyDescent="0.35">
      <c r="B14" s="7">
        <v>109</v>
      </c>
      <c r="C14" s="11" t="s">
        <v>15</v>
      </c>
      <c r="D14" s="8">
        <v>2300000</v>
      </c>
      <c r="E14" s="10">
        <v>3028</v>
      </c>
      <c r="F14" s="10"/>
      <c r="G14" s="8">
        <f t="shared" si="2"/>
        <v>3028</v>
      </c>
      <c r="H14" s="9"/>
      <c r="I14" s="3">
        <v>0</v>
      </c>
      <c r="J14" s="3">
        <v>0</v>
      </c>
      <c r="K14" s="3">
        <f t="shared" si="1"/>
        <v>2296972</v>
      </c>
      <c r="L14" s="54">
        <f t="shared" si="0"/>
        <v>2300000</v>
      </c>
      <c r="M14" s="18"/>
    </row>
    <row r="15" spans="2:13" x14ac:dyDescent="0.35">
      <c r="B15" s="7">
        <v>130</v>
      </c>
      <c r="C15" s="11" t="s">
        <v>16</v>
      </c>
      <c r="D15" s="8">
        <v>28700000</v>
      </c>
      <c r="E15" s="10">
        <v>6622613.9000000004</v>
      </c>
      <c r="F15" s="10">
        <v>281386</v>
      </c>
      <c r="G15" s="8">
        <f t="shared" si="2"/>
        <v>6903999.9000000004</v>
      </c>
      <c r="H15" s="9"/>
      <c r="I15" s="3">
        <v>481386</v>
      </c>
      <c r="J15" s="3">
        <v>9000000</v>
      </c>
      <c r="K15" s="3">
        <f t="shared" si="1"/>
        <v>12314614.100000001</v>
      </c>
      <c r="L15" s="54">
        <f t="shared" si="0"/>
        <v>28700000</v>
      </c>
      <c r="M15" s="18"/>
    </row>
    <row r="16" spans="2:13" x14ac:dyDescent="0.35">
      <c r="B16" s="7">
        <v>999</v>
      </c>
      <c r="C16" s="11" t="s">
        <v>17</v>
      </c>
      <c r="D16" s="8"/>
      <c r="E16" s="10">
        <v>195319</v>
      </c>
      <c r="F16" s="10"/>
      <c r="G16" s="8">
        <f t="shared" si="2"/>
        <v>195319</v>
      </c>
      <c r="H16" s="9"/>
      <c r="I16" s="3"/>
      <c r="J16" s="3"/>
      <c r="K16" s="3"/>
      <c r="L16" s="54">
        <f t="shared" si="0"/>
        <v>195319</v>
      </c>
      <c r="M16" s="18"/>
    </row>
    <row r="17" spans="2:13" x14ac:dyDescent="0.35">
      <c r="B17" s="7"/>
      <c r="C17" s="11" t="s">
        <v>186</v>
      </c>
      <c r="D17" s="8"/>
      <c r="E17" s="10"/>
      <c r="F17" s="10"/>
      <c r="G17" s="8"/>
      <c r="H17" s="9"/>
      <c r="I17" s="3"/>
      <c r="J17" s="3"/>
      <c r="K17" s="3"/>
      <c r="L17" s="54">
        <v>15000000</v>
      </c>
      <c r="M17" s="18"/>
    </row>
    <row r="18" spans="2:13" ht="15" thickBot="1" x14ac:dyDescent="0.4">
      <c r="B18" s="7">
        <v>1430</v>
      </c>
      <c r="C18" s="11" t="s">
        <v>18</v>
      </c>
      <c r="D18" s="8"/>
      <c r="E18" s="10">
        <v>2220903.1</v>
      </c>
      <c r="F18" s="10"/>
      <c r="G18" s="8">
        <f>E18+F18</f>
        <v>2220903.1</v>
      </c>
      <c r="H18" s="9"/>
      <c r="I18" s="3">
        <v>800000</v>
      </c>
      <c r="J18" s="3">
        <v>800000</v>
      </c>
      <c r="K18" s="3">
        <v>5600000</v>
      </c>
      <c r="L18" s="54">
        <f t="shared" si="0"/>
        <v>9420903.0999999996</v>
      </c>
      <c r="M18" s="18"/>
    </row>
    <row r="19" spans="2:13" s="15" customFormat="1" ht="15" thickBot="1" x14ac:dyDescent="0.4">
      <c r="B19" s="69" t="s">
        <v>5</v>
      </c>
      <c r="C19" s="70"/>
      <c r="D19" s="6">
        <f>SUM(D5:D18)</f>
        <v>325700000</v>
      </c>
      <c r="E19" s="6">
        <f>SUM(E5:E18)</f>
        <v>171663678.94999999</v>
      </c>
      <c r="F19" s="5">
        <f>SUM(F5:F18)</f>
        <v>3740235.75</v>
      </c>
      <c r="G19" s="6">
        <f>E19+F19</f>
        <v>175403914.69999999</v>
      </c>
      <c r="H19" s="13">
        <f>SUM(H5:H18)</f>
        <v>12000000</v>
      </c>
      <c r="I19" s="4">
        <f>SUM(I5:I18)</f>
        <v>3281417</v>
      </c>
      <c r="J19" s="4">
        <f>SUM(J5:J18)</f>
        <v>15400000</v>
      </c>
      <c r="K19" s="4">
        <f>SUM(K5:K18)</f>
        <v>92071270.120000005</v>
      </c>
      <c r="L19" s="55">
        <f>SUM(L5:L18)</f>
        <v>301156601.82000005</v>
      </c>
      <c r="M19" s="31"/>
    </row>
    <row r="21" spans="2:13" x14ac:dyDescent="0.35">
      <c r="L21" s="32"/>
    </row>
    <row r="24" spans="2:13" x14ac:dyDescent="0.35">
      <c r="K24" s="34"/>
    </row>
    <row r="25" spans="2:13" x14ac:dyDescent="0.35">
      <c r="K25" s="35"/>
    </row>
    <row r="26" spans="2:13" x14ac:dyDescent="0.35">
      <c r="K26" s="34"/>
    </row>
  </sheetData>
  <mergeCells count="3">
    <mergeCell ref="B1:I1"/>
    <mergeCell ref="B2:F2"/>
    <mergeCell ref="B19:C19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showGridLines="0" workbookViewId="0">
      <pane ySplit="1" topLeftCell="A2" activePane="bottomLeft" state="frozen"/>
      <selection pane="bottomLeft" activeCell="A128" sqref="A128"/>
    </sheetView>
  </sheetViews>
  <sheetFormatPr baseColWidth="10" defaultColWidth="11.453125" defaultRowHeight="14.5" x14ac:dyDescent="0.35"/>
  <cols>
    <col min="1" max="1" width="40.90625" bestFit="1" customWidth="1"/>
    <col min="2" max="2" width="11.453125" customWidth="1"/>
    <col min="3" max="3" width="8.7265625" customWidth="1"/>
    <col min="4" max="4" width="8.6328125" customWidth="1"/>
    <col min="5" max="8" width="13.6328125" customWidth="1"/>
  </cols>
  <sheetData>
    <row r="1" spans="1:8" x14ac:dyDescent="0.35">
      <c r="A1" s="29" t="s">
        <v>26</v>
      </c>
      <c r="B1" s="30" t="s">
        <v>27</v>
      </c>
      <c r="C1" s="73" t="s">
        <v>28</v>
      </c>
      <c r="D1" s="73" t="s">
        <v>29</v>
      </c>
      <c r="E1" s="73" t="s">
        <v>30</v>
      </c>
      <c r="F1" s="73" t="s">
        <v>31</v>
      </c>
      <c r="G1" s="73" t="s">
        <v>32</v>
      </c>
      <c r="H1" s="74" t="s">
        <v>33</v>
      </c>
    </row>
    <row r="2" spans="1:8" x14ac:dyDescent="0.35">
      <c r="A2" s="7" t="s">
        <v>34</v>
      </c>
      <c r="B2" s="18" t="s">
        <v>35</v>
      </c>
      <c r="C2" s="18">
        <v>338</v>
      </c>
      <c r="D2" s="18">
        <v>150</v>
      </c>
      <c r="E2" s="19">
        <v>50625</v>
      </c>
      <c r="F2" s="19">
        <v>63281</v>
      </c>
      <c r="G2" s="20">
        <v>38692</v>
      </c>
      <c r="H2" s="21">
        <v>2006</v>
      </c>
    </row>
    <row r="3" spans="1:8" x14ac:dyDescent="0.35">
      <c r="A3" s="7" t="s">
        <v>36</v>
      </c>
      <c r="B3" s="18" t="s">
        <v>37</v>
      </c>
      <c r="C3" s="19">
        <v>1672</v>
      </c>
      <c r="D3" s="18">
        <v>150</v>
      </c>
      <c r="E3" s="19">
        <v>250740</v>
      </c>
      <c r="F3" s="19">
        <v>313425</v>
      </c>
      <c r="G3" s="20">
        <v>38692</v>
      </c>
      <c r="H3" s="21">
        <v>2006</v>
      </c>
    </row>
    <row r="4" spans="1:8" x14ac:dyDescent="0.35">
      <c r="A4" s="7" t="s">
        <v>38</v>
      </c>
      <c r="B4" s="18" t="s">
        <v>35</v>
      </c>
      <c r="C4" s="19">
        <v>2600</v>
      </c>
      <c r="D4" s="18">
        <v>150</v>
      </c>
      <c r="E4" s="19">
        <v>390000</v>
      </c>
      <c r="F4" s="19">
        <v>487500</v>
      </c>
      <c r="G4" s="20">
        <v>38853</v>
      </c>
      <c r="H4" s="21">
        <v>2006</v>
      </c>
    </row>
    <row r="5" spans="1:8" x14ac:dyDescent="0.35">
      <c r="A5" s="7" t="s">
        <v>39</v>
      </c>
      <c r="B5" s="18" t="s">
        <v>40</v>
      </c>
      <c r="C5" s="19">
        <v>1257</v>
      </c>
      <c r="D5" s="18">
        <v>150</v>
      </c>
      <c r="E5" s="19">
        <v>188550</v>
      </c>
      <c r="F5" s="19">
        <v>235688</v>
      </c>
      <c r="G5" s="20">
        <v>38883</v>
      </c>
      <c r="H5" s="21">
        <v>2006</v>
      </c>
    </row>
    <row r="6" spans="1:8" x14ac:dyDescent="0.35">
      <c r="A6" s="7" t="s">
        <v>41</v>
      </c>
      <c r="B6" s="18" t="s">
        <v>42</v>
      </c>
      <c r="C6" s="19">
        <v>1062</v>
      </c>
      <c r="D6" s="18">
        <v>150</v>
      </c>
      <c r="E6" s="19">
        <v>159300</v>
      </c>
      <c r="F6" s="19">
        <v>199125</v>
      </c>
      <c r="G6" s="20">
        <v>38881</v>
      </c>
      <c r="H6" s="21">
        <v>2006</v>
      </c>
    </row>
    <row r="7" spans="1:8" x14ac:dyDescent="0.35">
      <c r="A7" s="7" t="s">
        <v>43</v>
      </c>
      <c r="B7" s="18" t="s">
        <v>44</v>
      </c>
      <c r="C7" s="18">
        <v>821</v>
      </c>
      <c r="D7" s="18">
        <v>150</v>
      </c>
      <c r="E7" s="19">
        <v>123150</v>
      </c>
      <c r="F7" s="19">
        <v>153938</v>
      </c>
      <c r="G7" s="20">
        <v>38881</v>
      </c>
      <c r="H7" s="21">
        <v>2006</v>
      </c>
    </row>
    <row r="8" spans="1:8" x14ac:dyDescent="0.35">
      <c r="A8" s="7" t="s">
        <v>45</v>
      </c>
      <c r="B8" s="18" t="s">
        <v>46</v>
      </c>
      <c r="C8" s="18">
        <v>454</v>
      </c>
      <c r="D8" s="18">
        <v>150</v>
      </c>
      <c r="E8" s="19">
        <v>68100</v>
      </c>
      <c r="F8" s="19">
        <v>85125</v>
      </c>
      <c r="G8" s="20">
        <v>38894</v>
      </c>
      <c r="H8" s="21">
        <v>2006</v>
      </c>
    </row>
    <row r="9" spans="1:8" x14ac:dyDescent="0.35">
      <c r="A9" s="7" t="s">
        <v>47</v>
      </c>
      <c r="B9" s="18" t="s">
        <v>48</v>
      </c>
      <c r="C9" s="19">
        <v>1872</v>
      </c>
      <c r="D9" s="18">
        <v>150</v>
      </c>
      <c r="E9" s="19">
        <v>280800</v>
      </c>
      <c r="F9" s="19">
        <v>351000</v>
      </c>
      <c r="G9" s="20">
        <v>38943</v>
      </c>
      <c r="H9" s="21">
        <v>2006</v>
      </c>
    </row>
    <row r="10" spans="1:8" x14ac:dyDescent="0.35">
      <c r="A10" s="7" t="s">
        <v>49</v>
      </c>
      <c r="B10" s="18" t="s">
        <v>48</v>
      </c>
      <c r="C10" s="19">
        <v>5546</v>
      </c>
      <c r="D10" s="18">
        <v>150</v>
      </c>
      <c r="E10" s="19">
        <v>831900</v>
      </c>
      <c r="F10" s="19">
        <v>1039875</v>
      </c>
      <c r="G10" s="20">
        <v>38945</v>
      </c>
      <c r="H10" s="21">
        <v>2006</v>
      </c>
    </row>
    <row r="11" spans="1:8" x14ac:dyDescent="0.35">
      <c r="A11" s="7" t="s">
        <v>50</v>
      </c>
      <c r="B11" s="18" t="s">
        <v>51</v>
      </c>
      <c r="C11" s="19">
        <v>2989</v>
      </c>
      <c r="D11" s="18">
        <v>150</v>
      </c>
      <c r="E11" s="19">
        <v>448350</v>
      </c>
      <c r="F11" s="19">
        <v>560438</v>
      </c>
      <c r="G11" s="20">
        <v>38943</v>
      </c>
      <c r="H11" s="21">
        <v>2006</v>
      </c>
    </row>
    <row r="12" spans="1:8" x14ac:dyDescent="0.35">
      <c r="A12" s="45" t="s">
        <v>52</v>
      </c>
      <c r="B12" s="46"/>
      <c r="C12" s="46"/>
      <c r="D12" s="46"/>
      <c r="E12" s="47">
        <v>2791515</v>
      </c>
      <c r="F12" s="48">
        <v>3489394</v>
      </c>
      <c r="G12" s="36"/>
      <c r="H12" s="38"/>
    </row>
    <row r="13" spans="1:8" x14ac:dyDescent="0.35">
      <c r="A13" s="7" t="s">
        <v>53</v>
      </c>
      <c r="B13" s="18" t="s">
        <v>54</v>
      </c>
      <c r="C13" s="18">
        <v>317</v>
      </c>
      <c r="D13" s="18">
        <v>150</v>
      </c>
      <c r="E13" s="19">
        <v>47550</v>
      </c>
      <c r="F13" s="19">
        <v>59438</v>
      </c>
      <c r="G13" s="20">
        <v>39015</v>
      </c>
      <c r="H13" s="21">
        <v>2007</v>
      </c>
    </row>
    <row r="14" spans="1:8" x14ac:dyDescent="0.35">
      <c r="A14" s="7" t="s">
        <v>55</v>
      </c>
      <c r="B14" s="18" t="s">
        <v>56</v>
      </c>
      <c r="C14" s="19">
        <v>1452</v>
      </c>
      <c r="D14" s="18">
        <v>150</v>
      </c>
      <c r="E14" s="19">
        <v>217800</v>
      </c>
      <c r="F14" s="19">
        <v>272250</v>
      </c>
      <c r="G14" s="20">
        <v>39016</v>
      </c>
      <c r="H14" s="21">
        <v>2007</v>
      </c>
    </row>
    <row r="15" spans="1:8" x14ac:dyDescent="0.35">
      <c r="A15" s="7" t="s">
        <v>57</v>
      </c>
      <c r="B15" s="18" t="s">
        <v>58</v>
      </c>
      <c r="C15" s="19">
        <v>5900</v>
      </c>
      <c r="D15" s="18">
        <v>150</v>
      </c>
      <c r="E15" s="19">
        <v>885000</v>
      </c>
      <c r="F15" s="19">
        <v>1106250</v>
      </c>
      <c r="G15" s="20">
        <v>39244</v>
      </c>
      <c r="H15" s="21">
        <v>2007</v>
      </c>
    </row>
    <row r="16" spans="1:8" x14ac:dyDescent="0.35">
      <c r="A16" s="7" t="s">
        <v>59</v>
      </c>
      <c r="B16" s="18" t="s">
        <v>60</v>
      </c>
      <c r="C16" s="19">
        <v>13948</v>
      </c>
      <c r="D16" s="18">
        <v>150</v>
      </c>
      <c r="E16" s="19">
        <v>2092200</v>
      </c>
      <c r="F16" s="19">
        <v>2615250</v>
      </c>
      <c r="G16" s="20">
        <v>39191</v>
      </c>
      <c r="H16" s="21">
        <v>2007</v>
      </c>
    </row>
    <row r="17" spans="1:8" x14ac:dyDescent="0.35">
      <c r="A17" s="7" t="s">
        <v>61</v>
      </c>
      <c r="B17" s="18" t="s">
        <v>44</v>
      </c>
      <c r="C17" s="19">
        <v>1914</v>
      </c>
      <c r="D17" s="18">
        <v>150</v>
      </c>
      <c r="E17" s="19">
        <v>287100</v>
      </c>
      <c r="F17" s="19">
        <v>358875</v>
      </c>
      <c r="G17" s="20">
        <v>39266</v>
      </c>
      <c r="H17" s="21">
        <v>2007</v>
      </c>
    </row>
    <row r="18" spans="1:8" x14ac:dyDescent="0.35">
      <c r="A18" s="7" t="s">
        <v>53</v>
      </c>
      <c r="B18" s="18" t="s">
        <v>62</v>
      </c>
      <c r="C18" s="18">
        <v>770</v>
      </c>
      <c r="D18" s="18">
        <v>150</v>
      </c>
      <c r="E18" s="19">
        <v>115500</v>
      </c>
      <c r="F18" s="19">
        <v>144375</v>
      </c>
      <c r="G18" s="20">
        <v>39248</v>
      </c>
      <c r="H18" s="21">
        <v>2007</v>
      </c>
    </row>
    <row r="19" spans="1:8" x14ac:dyDescent="0.35">
      <c r="A19" s="7" t="s">
        <v>63</v>
      </c>
      <c r="B19" s="18" t="s">
        <v>48</v>
      </c>
      <c r="C19" s="19">
        <v>3256</v>
      </c>
      <c r="D19" s="18">
        <v>150</v>
      </c>
      <c r="E19" s="19">
        <v>488400</v>
      </c>
      <c r="F19" s="19">
        <v>610500</v>
      </c>
      <c r="G19" s="20">
        <v>39248</v>
      </c>
      <c r="H19" s="21">
        <v>2007</v>
      </c>
    </row>
    <row r="20" spans="1:8" x14ac:dyDescent="0.35">
      <c r="A20" s="7" t="s">
        <v>64</v>
      </c>
      <c r="B20" s="18" t="s">
        <v>65</v>
      </c>
      <c r="C20" s="19">
        <v>18569</v>
      </c>
      <c r="D20" s="18">
        <v>150</v>
      </c>
      <c r="E20" s="19">
        <v>2785350</v>
      </c>
      <c r="F20" s="19">
        <v>3481688</v>
      </c>
      <c r="G20" s="20">
        <v>39307</v>
      </c>
      <c r="H20" s="21">
        <v>2007</v>
      </c>
    </row>
    <row r="21" spans="1:8" x14ac:dyDescent="0.35">
      <c r="A21" s="7" t="s">
        <v>66</v>
      </c>
      <c r="B21" s="18" t="s">
        <v>65</v>
      </c>
      <c r="C21" s="19">
        <v>10950</v>
      </c>
      <c r="D21" s="18">
        <v>150</v>
      </c>
      <c r="E21" s="19">
        <v>1642500</v>
      </c>
      <c r="F21" s="19">
        <v>2053125</v>
      </c>
      <c r="G21" s="20">
        <v>39307</v>
      </c>
      <c r="H21" s="21">
        <v>2007</v>
      </c>
    </row>
    <row r="22" spans="1:8" x14ac:dyDescent="0.35">
      <c r="A22" s="7" t="s">
        <v>67</v>
      </c>
      <c r="B22" s="18" t="s">
        <v>65</v>
      </c>
      <c r="C22" s="19">
        <v>12575</v>
      </c>
      <c r="D22" s="18">
        <v>150</v>
      </c>
      <c r="E22" s="19">
        <v>1886250</v>
      </c>
      <c r="F22" s="19">
        <v>2357813</v>
      </c>
      <c r="G22" s="20">
        <v>39307</v>
      </c>
      <c r="H22" s="21">
        <v>2007</v>
      </c>
    </row>
    <row r="23" spans="1:8" x14ac:dyDescent="0.35">
      <c r="A23" s="7" t="s">
        <v>68</v>
      </c>
      <c r="B23" s="18" t="s">
        <v>69</v>
      </c>
      <c r="C23" s="19">
        <v>6262</v>
      </c>
      <c r="D23" s="18">
        <v>150</v>
      </c>
      <c r="E23" s="19">
        <v>939300</v>
      </c>
      <c r="F23" s="19">
        <v>1174125</v>
      </c>
      <c r="G23" s="20">
        <v>39309</v>
      </c>
      <c r="H23" s="21">
        <v>2007</v>
      </c>
    </row>
    <row r="24" spans="1:8" x14ac:dyDescent="0.35">
      <c r="A24" s="7" t="s">
        <v>70</v>
      </c>
      <c r="B24" s="18" t="s">
        <v>48</v>
      </c>
      <c r="C24" s="18">
        <v>396</v>
      </c>
      <c r="D24" s="18">
        <v>150</v>
      </c>
      <c r="E24" s="19">
        <v>59400</v>
      </c>
      <c r="F24" s="19">
        <v>74250</v>
      </c>
      <c r="G24" s="20">
        <v>39309</v>
      </c>
      <c r="H24" s="21">
        <v>2007</v>
      </c>
    </row>
    <row r="25" spans="1:8" x14ac:dyDescent="0.35">
      <c r="A25" s="7" t="s">
        <v>71</v>
      </c>
      <c r="B25" s="18" t="s">
        <v>72</v>
      </c>
      <c r="C25" s="19">
        <v>4170</v>
      </c>
      <c r="D25" s="18">
        <v>150</v>
      </c>
      <c r="E25" s="19">
        <v>625500</v>
      </c>
      <c r="F25" s="19">
        <v>781875</v>
      </c>
      <c r="G25" s="20">
        <v>39379</v>
      </c>
      <c r="H25" s="21">
        <v>2007</v>
      </c>
    </row>
    <row r="26" spans="1:8" x14ac:dyDescent="0.35">
      <c r="A26" s="7" t="s">
        <v>73</v>
      </c>
      <c r="B26" s="18" t="s">
        <v>42</v>
      </c>
      <c r="C26" s="18">
        <v>378</v>
      </c>
      <c r="D26" s="18">
        <v>150</v>
      </c>
      <c r="E26" s="19">
        <v>56700</v>
      </c>
      <c r="F26" s="19">
        <v>70875</v>
      </c>
      <c r="G26" s="20">
        <v>39394</v>
      </c>
      <c r="H26" s="21">
        <v>2007</v>
      </c>
    </row>
    <row r="27" spans="1:8" x14ac:dyDescent="0.35">
      <c r="A27" s="7" t="s">
        <v>74</v>
      </c>
      <c r="B27" s="18" t="s">
        <v>65</v>
      </c>
      <c r="C27" s="19">
        <v>7988</v>
      </c>
      <c r="D27" s="18">
        <v>150</v>
      </c>
      <c r="E27" s="19">
        <v>1198200</v>
      </c>
      <c r="F27" s="19">
        <v>1497750</v>
      </c>
      <c r="G27" s="20">
        <v>39402</v>
      </c>
      <c r="H27" s="21">
        <v>2007</v>
      </c>
    </row>
    <row r="28" spans="1:8" x14ac:dyDescent="0.35">
      <c r="A28" s="45" t="s">
        <v>75</v>
      </c>
      <c r="B28" s="46"/>
      <c r="C28" s="46"/>
      <c r="D28" s="46"/>
      <c r="E28" s="47">
        <v>13326750</v>
      </c>
      <c r="F28" s="48">
        <v>16658438</v>
      </c>
      <c r="G28" s="46"/>
      <c r="H28" s="38"/>
    </row>
    <row r="29" spans="1:8" x14ac:dyDescent="0.35">
      <c r="A29" s="7" t="s">
        <v>76</v>
      </c>
      <c r="B29" s="18" t="s">
        <v>77</v>
      </c>
      <c r="C29" s="18">
        <v>51</v>
      </c>
      <c r="D29" s="18">
        <v>150</v>
      </c>
      <c r="E29" s="19">
        <v>7650</v>
      </c>
      <c r="F29" s="19">
        <v>9563</v>
      </c>
      <c r="G29" s="20">
        <v>39248</v>
      </c>
      <c r="H29" s="21">
        <v>2008</v>
      </c>
    </row>
    <row r="30" spans="1:8" x14ac:dyDescent="0.35">
      <c r="A30" s="7" t="s">
        <v>78</v>
      </c>
      <c r="B30" s="18" t="s">
        <v>72</v>
      </c>
      <c r="C30" s="19">
        <v>12535</v>
      </c>
      <c r="D30" s="18">
        <v>150</v>
      </c>
      <c r="E30" s="19">
        <v>1880250</v>
      </c>
      <c r="F30" s="19">
        <v>2350313</v>
      </c>
      <c r="G30" s="20">
        <v>39402</v>
      </c>
      <c r="H30" s="21">
        <v>2008</v>
      </c>
    </row>
    <row r="31" spans="1:8" x14ac:dyDescent="0.35">
      <c r="A31" s="7" t="s">
        <v>79</v>
      </c>
      <c r="B31" s="18" t="s">
        <v>80</v>
      </c>
      <c r="C31" s="19">
        <v>5226</v>
      </c>
      <c r="D31" s="18">
        <v>150</v>
      </c>
      <c r="E31" s="19">
        <v>783900</v>
      </c>
      <c r="F31" s="19">
        <v>979875</v>
      </c>
      <c r="G31" s="20">
        <v>39520</v>
      </c>
      <c r="H31" s="21">
        <v>2008</v>
      </c>
    </row>
    <row r="32" spans="1:8" x14ac:dyDescent="0.35">
      <c r="A32" s="7" t="s">
        <v>81</v>
      </c>
      <c r="B32" s="18" t="s">
        <v>82</v>
      </c>
      <c r="C32" s="19">
        <v>7074</v>
      </c>
      <c r="D32" s="18">
        <v>150</v>
      </c>
      <c r="E32" s="19">
        <v>1061100</v>
      </c>
      <c r="F32" s="19">
        <v>1326375</v>
      </c>
      <c r="G32" s="20">
        <v>39549</v>
      </c>
      <c r="H32" s="21">
        <v>2008</v>
      </c>
    </row>
    <row r="33" spans="1:8" x14ac:dyDescent="0.35">
      <c r="A33" s="7" t="s">
        <v>83</v>
      </c>
      <c r="B33" s="18" t="s">
        <v>84</v>
      </c>
      <c r="C33" s="18">
        <v>519</v>
      </c>
      <c r="D33" s="18">
        <v>150</v>
      </c>
      <c r="E33" s="19">
        <v>77850</v>
      </c>
      <c r="F33" s="19">
        <v>97313</v>
      </c>
      <c r="G33" s="20">
        <v>39581</v>
      </c>
      <c r="H33" s="21">
        <v>2008</v>
      </c>
    </row>
    <row r="34" spans="1:8" x14ac:dyDescent="0.35">
      <c r="A34" s="7" t="s">
        <v>83</v>
      </c>
      <c r="B34" s="18" t="s">
        <v>85</v>
      </c>
      <c r="C34" s="18">
        <v>988</v>
      </c>
      <c r="D34" s="18">
        <v>150</v>
      </c>
      <c r="E34" s="19">
        <v>148200</v>
      </c>
      <c r="F34" s="19">
        <v>185250</v>
      </c>
      <c r="G34" s="20">
        <v>39581</v>
      </c>
      <c r="H34" s="21">
        <v>2008</v>
      </c>
    </row>
    <row r="35" spans="1:8" x14ac:dyDescent="0.35">
      <c r="A35" s="7" t="s">
        <v>86</v>
      </c>
      <c r="B35" s="18" t="s">
        <v>42</v>
      </c>
      <c r="C35" s="19">
        <v>4829</v>
      </c>
      <c r="D35" s="18">
        <v>150</v>
      </c>
      <c r="E35" s="19">
        <v>724350</v>
      </c>
      <c r="F35" s="19">
        <v>905438</v>
      </c>
      <c r="G35" s="20">
        <v>39602</v>
      </c>
      <c r="H35" s="21">
        <v>2008</v>
      </c>
    </row>
    <row r="36" spans="1:8" x14ac:dyDescent="0.35">
      <c r="A36" s="7" t="s">
        <v>87</v>
      </c>
      <c r="B36" s="18" t="s">
        <v>88</v>
      </c>
      <c r="C36" s="19">
        <v>13716</v>
      </c>
      <c r="D36" s="18">
        <v>150</v>
      </c>
      <c r="E36" s="19">
        <v>2057400</v>
      </c>
      <c r="F36" s="19">
        <v>2571750</v>
      </c>
      <c r="G36" s="20">
        <v>39605</v>
      </c>
      <c r="H36" s="21">
        <v>2008</v>
      </c>
    </row>
    <row r="37" spans="1:8" x14ac:dyDescent="0.35">
      <c r="A37" s="7" t="s">
        <v>89</v>
      </c>
      <c r="B37" s="18" t="s">
        <v>42</v>
      </c>
      <c r="C37" s="19">
        <v>1127</v>
      </c>
      <c r="D37" s="18">
        <v>150</v>
      </c>
      <c r="E37" s="19">
        <v>169050</v>
      </c>
      <c r="F37" s="19">
        <v>211313</v>
      </c>
      <c r="G37" s="20">
        <v>39624</v>
      </c>
      <c r="H37" s="21">
        <v>2008</v>
      </c>
    </row>
    <row r="38" spans="1:8" x14ac:dyDescent="0.35">
      <c r="A38" s="7" t="s">
        <v>90</v>
      </c>
      <c r="B38" s="18" t="s">
        <v>91</v>
      </c>
      <c r="C38" s="19">
        <v>15256</v>
      </c>
      <c r="D38" s="18">
        <v>150</v>
      </c>
      <c r="E38" s="19">
        <v>2288400</v>
      </c>
      <c r="F38" s="19">
        <v>2860500</v>
      </c>
      <c r="G38" s="20">
        <v>39666</v>
      </c>
      <c r="H38" s="21">
        <v>2008</v>
      </c>
    </row>
    <row r="39" spans="1:8" x14ac:dyDescent="0.35">
      <c r="A39" s="7" t="s">
        <v>92</v>
      </c>
      <c r="B39" s="18" t="s">
        <v>93</v>
      </c>
      <c r="C39" s="19">
        <v>4898</v>
      </c>
      <c r="D39" s="18">
        <v>150</v>
      </c>
      <c r="E39" s="19">
        <v>734700</v>
      </c>
      <c r="F39" s="19">
        <v>918375</v>
      </c>
      <c r="G39" s="20">
        <v>39678</v>
      </c>
      <c r="H39" s="21">
        <v>2008</v>
      </c>
    </row>
    <row r="40" spans="1:8" x14ac:dyDescent="0.35">
      <c r="A40" s="45" t="s">
        <v>94</v>
      </c>
      <c r="B40" s="46"/>
      <c r="C40" s="46"/>
      <c r="D40" s="46"/>
      <c r="E40" s="47">
        <v>9932850</v>
      </c>
      <c r="F40" s="48">
        <v>12416063</v>
      </c>
      <c r="G40" s="36"/>
      <c r="H40" s="38"/>
    </row>
    <row r="41" spans="1:8" x14ac:dyDescent="0.35">
      <c r="A41" s="7" t="s">
        <v>95</v>
      </c>
      <c r="B41" s="18" t="s">
        <v>96</v>
      </c>
      <c r="C41" s="18">
        <v>747</v>
      </c>
      <c r="D41" s="18">
        <v>200</v>
      </c>
      <c r="E41" s="19">
        <v>149400</v>
      </c>
      <c r="F41" s="19">
        <v>186750</v>
      </c>
      <c r="G41" s="20">
        <v>39870</v>
      </c>
      <c r="H41" s="21">
        <v>2009</v>
      </c>
    </row>
    <row r="42" spans="1:8" x14ac:dyDescent="0.35">
      <c r="A42" s="7" t="s">
        <v>97</v>
      </c>
      <c r="B42" s="18" t="s">
        <v>93</v>
      </c>
      <c r="C42" s="19">
        <v>7778</v>
      </c>
      <c r="D42" s="18">
        <v>200</v>
      </c>
      <c r="E42" s="19">
        <v>1555600</v>
      </c>
      <c r="F42" s="19">
        <v>1944500</v>
      </c>
      <c r="G42" s="20">
        <v>39884</v>
      </c>
      <c r="H42" s="21">
        <v>2009</v>
      </c>
    </row>
    <row r="43" spans="1:8" x14ac:dyDescent="0.35">
      <c r="A43" s="7" t="s">
        <v>98</v>
      </c>
      <c r="B43" s="18" t="s">
        <v>42</v>
      </c>
      <c r="C43" s="18">
        <v>285</v>
      </c>
      <c r="D43" s="18">
        <v>150</v>
      </c>
      <c r="E43" s="19">
        <v>42750</v>
      </c>
      <c r="F43" s="19">
        <v>53438</v>
      </c>
      <c r="G43" s="20">
        <v>39801</v>
      </c>
      <c r="H43" s="21">
        <v>2009</v>
      </c>
    </row>
    <row r="44" spans="1:8" x14ac:dyDescent="0.35">
      <c r="A44" s="7" t="s">
        <v>99</v>
      </c>
      <c r="B44" s="18" t="s">
        <v>100</v>
      </c>
      <c r="C44" s="19">
        <v>1158</v>
      </c>
      <c r="D44" s="18">
        <v>200</v>
      </c>
      <c r="E44" s="19">
        <v>231600</v>
      </c>
      <c r="F44" s="19">
        <v>289500</v>
      </c>
      <c r="G44" s="20">
        <v>39975</v>
      </c>
      <c r="H44" s="21">
        <v>2009</v>
      </c>
    </row>
    <row r="45" spans="1:8" x14ac:dyDescent="0.35">
      <c r="A45" s="7" t="s">
        <v>101</v>
      </c>
      <c r="B45" s="18" t="s">
        <v>51</v>
      </c>
      <c r="C45" s="18">
        <v>976</v>
      </c>
      <c r="D45" s="18">
        <v>150</v>
      </c>
      <c r="E45" s="19">
        <v>146400</v>
      </c>
      <c r="F45" s="19">
        <v>183000</v>
      </c>
      <c r="G45" s="20">
        <v>40116</v>
      </c>
      <c r="H45" s="21">
        <v>2009</v>
      </c>
    </row>
    <row r="46" spans="1:8" x14ac:dyDescent="0.35">
      <c r="A46" s="7" t="s">
        <v>101</v>
      </c>
      <c r="B46" s="18" t="s">
        <v>51</v>
      </c>
      <c r="C46" s="18">
        <v>715</v>
      </c>
      <c r="D46" s="18">
        <v>200</v>
      </c>
      <c r="E46" s="19">
        <v>143000</v>
      </c>
      <c r="F46" s="19">
        <v>178750</v>
      </c>
      <c r="G46" s="20">
        <v>40107</v>
      </c>
      <c r="H46" s="21">
        <v>2009</v>
      </c>
    </row>
    <row r="47" spans="1:8" x14ac:dyDescent="0.35">
      <c r="A47" s="7" t="s">
        <v>102</v>
      </c>
      <c r="B47" s="18" t="s">
        <v>103</v>
      </c>
      <c r="C47" s="19">
        <v>10280</v>
      </c>
      <c r="D47" s="18">
        <v>200</v>
      </c>
      <c r="E47" s="19">
        <v>2056000</v>
      </c>
      <c r="F47" s="19">
        <v>2570000</v>
      </c>
      <c r="G47" s="20">
        <v>39995</v>
      </c>
      <c r="H47" s="21">
        <v>2009</v>
      </c>
    </row>
    <row r="48" spans="1:8" x14ac:dyDescent="0.35">
      <c r="A48" s="7" t="s">
        <v>104</v>
      </c>
      <c r="B48" s="18" t="s">
        <v>105</v>
      </c>
      <c r="C48" s="19">
        <v>24310</v>
      </c>
      <c r="D48" s="18">
        <v>150</v>
      </c>
      <c r="E48" s="19">
        <v>3646500</v>
      </c>
      <c r="F48" s="19">
        <v>4558125</v>
      </c>
      <c r="G48" s="20">
        <v>39961</v>
      </c>
      <c r="H48" s="21">
        <v>2009</v>
      </c>
    </row>
    <row r="49" spans="1:8" x14ac:dyDescent="0.35">
      <c r="A49" s="7" t="s">
        <v>106</v>
      </c>
      <c r="B49" s="18" t="s">
        <v>72</v>
      </c>
      <c r="C49" s="19">
        <v>28192</v>
      </c>
      <c r="D49" s="18">
        <v>150</v>
      </c>
      <c r="E49" s="19">
        <v>4228800</v>
      </c>
      <c r="F49" s="19">
        <v>5286000</v>
      </c>
      <c r="G49" s="20">
        <v>39479</v>
      </c>
      <c r="H49" s="21">
        <v>2009</v>
      </c>
    </row>
    <row r="50" spans="1:8" x14ac:dyDescent="0.35">
      <c r="A50" s="45" t="s">
        <v>107</v>
      </c>
      <c r="B50" s="46"/>
      <c r="C50" s="46"/>
      <c r="D50" s="46"/>
      <c r="E50" s="47">
        <v>12200050</v>
      </c>
      <c r="F50" s="48">
        <v>15250063</v>
      </c>
      <c r="G50" s="36"/>
      <c r="H50" s="38"/>
    </row>
    <row r="51" spans="1:8" x14ac:dyDescent="0.35">
      <c r="A51" s="7" t="s">
        <v>108</v>
      </c>
      <c r="B51" s="18" t="s">
        <v>51</v>
      </c>
      <c r="C51" s="19">
        <v>4731</v>
      </c>
      <c r="D51" s="18">
        <v>200</v>
      </c>
      <c r="E51" s="19">
        <v>946200</v>
      </c>
      <c r="F51" s="19">
        <v>1182750</v>
      </c>
      <c r="G51" s="20">
        <v>40191</v>
      </c>
      <c r="H51" s="21">
        <v>2010</v>
      </c>
    </row>
    <row r="52" spans="1:8" x14ac:dyDescent="0.35">
      <c r="A52" s="7" t="s">
        <v>109</v>
      </c>
      <c r="B52" s="18" t="s">
        <v>110</v>
      </c>
      <c r="C52" s="18">
        <v>490</v>
      </c>
      <c r="D52" s="18">
        <v>200</v>
      </c>
      <c r="E52" s="19">
        <v>98000</v>
      </c>
      <c r="F52" s="19">
        <v>122500</v>
      </c>
      <c r="G52" s="20">
        <v>40241</v>
      </c>
      <c r="H52" s="21">
        <v>2010</v>
      </c>
    </row>
    <row r="53" spans="1:8" x14ac:dyDescent="0.35">
      <c r="A53" s="7" t="s">
        <v>111</v>
      </c>
      <c r="B53" s="18" t="s">
        <v>80</v>
      </c>
      <c r="C53" s="18">
        <v>320</v>
      </c>
      <c r="D53" s="18">
        <v>200</v>
      </c>
      <c r="E53" s="19">
        <v>64000</v>
      </c>
      <c r="F53" s="19">
        <v>80000</v>
      </c>
      <c r="G53" s="20">
        <v>40245</v>
      </c>
      <c r="H53" s="21">
        <v>2010</v>
      </c>
    </row>
    <row r="54" spans="1:8" x14ac:dyDescent="0.35">
      <c r="A54" s="7" t="s">
        <v>112</v>
      </c>
      <c r="B54" s="18" t="s">
        <v>48</v>
      </c>
      <c r="C54" s="19">
        <v>1478</v>
      </c>
      <c r="D54" s="18">
        <v>200</v>
      </c>
      <c r="E54" s="19">
        <v>295600</v>
      </c>
      <c r="F54" s="19">
        <v>369500</v>
      </c>
      <c r="G54" s="20">
        <v>40275</v>
      </c>
      <c r="H54" s="21">
        <v>2010</v>
      </c>
    </row>
    <row r="55" spans="1:8" x14ac:dyDescent="0.35">
      <c r="A55" s="7" t="s">
        <v>113</v>
      </c>
      <c r="B55" s="18" t="s">
        <v>103</v>
      </c>
      <c r="C55" s="19">
        <v>7645</v>
      </c>
      <c r="D55" s="18">
        <v>200</v>
      </c>
      <c r="E55" s="19">
        <v>1529000</v>
      </c>
      <c r="F55" s="19">
        <v>1911250</v>
      </c>
      <c r="G55" s="20">
        <v>40324</v>
      </c>
      <c r="H55" s="21">
        <v>2010</v>
      </c>
    </row>
    <row r="56" spans="1:8" x14ac:dyDescent="0.35">
      <c r="A56" s="7" t="s">
        <v>114</v>
      </c>
      <c r="B56" s="18" t="s">
        <v>115</v>
      </c>
      <c r="C56" s="19">
        <v>2471</v>
      </c>
      <c r="D56" s="18">
        <v>200</v>
      </c>
      <c r="E56" s="19">
        <v>494200</v>
      </c>
      <c r="F56" s="19">
        <v>617750</v>
      </c>
      <c r="G56" s="20">
        <v>40400</v>
      </c>
      <c r="H56" s="21">
        <v>2010</v>
      </c>
    </row>
    <row r="57" spans="1:8" x14ac:dyDescent="0.35">
      <c r="A57" s="7" t="s">
        <v>116</v>
      </c>
      <c r="B57" s="18" t="s">
        <v>117</v>
      </c>
      <c r="C57" s="19">
        <v>14520</v>
      </c>
      <c r="D57" s="18">
        <v>200</v>
      </c>
      <c r="E57" s="19">
        <v>2904000</v>
      </c>
      <c r="F57" s="19">
        <v>3630000</v>
      </c>
      <c r="G57" s="20">
        <v>40462</v>
      </c>
      <c r="H57" s="21">
        <v>2010</v>
      </c>
    </row>
    <row r="58" spans="1:8" x14ac:dyDescent="0.35">
      <c r="A58" s="7" t="s">
        <v>118</v>
      </c>
      <c r="B58" s="18" t="s">
        <v>103</v>
      </c>
      <c r="C58" s="19">
        <v>7910</v>
      </c>
      <c r="D58" s="18">
        <v>200</v>
      </c>
      <c r="E58" s="19">
        <v>1582000</v>
      </c>
      <c r="F58" s="19">
        <v>1977500</v>
      </c>
      <c r="G58" s="20">
        <v>40494</v>
      </c>
      <c r="H58" s="21">
        <v>2010</v>
      </c>
    </row>
    <row r="59" spans="1:8" x14ac:dyDescent="0.35">
      <c r="A59" s="45" t="s">
        <v>119</v>
      </c>
      <c r="B59" s="46"/>
      <c r="C59" s="46"/>
      <c r="D59" s="46"/>
      <c r="E59" s="47">
        <v>7913000</v>
      </c>
      <c r="F59" s="48">
        <v>9891250</v>
      </c>
      <c r="G59" s="36"/>
      <c r="H59" s="38"/>
    </row>
    <row r="60" spans="1:8" x14ac:dyDescent="0.35">
      <c r="A60" s="7" t="s">
        <v>120</v>
      </c>
      <c r="B60" s="18" t="s">
        <v>37</v>
      </c>
      <c r="C60" s="19">
        <v>2498</v>
      </c>
      <c r="D60" s="18">
        <v>200</v>
      </c>
      <c r="E60" s="19">
        <v>499600</v>
      </c>
      <c r="F60" s="19">
        <v>624500</v>
      </c>
      <c r="G60" s="20">
        <v>40602</v>
      </c>
      <c r="H60" s="21">
        <v>2011</v>
      </c>
    </row>
    <row r="61" spans="1:8" x14ac:dyDescent="0.35">
      <c r="A61" s="7" t="s">
        <v>121</v>
      </c>
      <c r="B61" s="18" t="s">
        <v>122</v>
      </c>
      <c r="C61" s="19">
        <v>1426</v>
      </c>
      <c r="D61" s="18">
        <v>200</v>
      </c>
      <c r="E61" s="19">
        <v>285200</v>
      </c>
      <c r="F61" s="19">
        <v>356500</v>
      </c>
      <c r="G61" s="20">
        <v>40728</v>
      </c>
      <c r="H61" s="21">
        <v>2011</v>
      </c>
    </row>
    <row r="62" spans="1:8" x14ac:dyDescent="0.35">
      <c r="A62" s="7" t="s">
        <v>123</v>
      </c>
      <c r="B62" s="18" t="s">
        <v>124</v>
      </c>
      <c r="C62" s="19">
        <v>22199</v>
      </c>
      <c r="D62" s="18">
        <v>200</v>
      </c>
      <c r="E62" s="19">
        <v>4439800</v>
      </c>
      <c r="F62" s="19">
        <v>5549750</v>
      </c>
      <c r="G62" s="20">
        <v>40611</v>
      </c>
      <c r="H62" s="21">
        <v>2011</v>
      </c>
    </row>
    <row r="63" spans="1:8" x14ac:dyDescent="0.35">
      <c r="A63" s="7" t="s">
        <v>125</v>
      </c>
      <c r="B63" s="18" t="s">
        <v>115</v>
      </c>
      <c r="C63" s="19">
        <v>8385</v>
      </c>
      <c r="D63" s="18">
        <v>200</v>
      </c>
      <c r="E63" s="19">
        <v>1677000</v>
      </c>
      <c r="F63" s="19">
        <v>2096250</v>
      </c>
      <c r="G63" s="20">
        <v>40648</v>
      </c>
      <c r="H63" s="21">
        <v>2011</v>
      </c>
    </row>
    <row r="64" spans="1:8" x14ac:dyDescent="0.35">
      <c r="A64" s="7" t="s">
        <v>126</v>
      </c>
      <c r="B64" s="18" t="s">
        <v>115</v>
      </c>
      <c r="C64" s="19">
        <v>2402</v>
      </c>
      <c r="D64" s="18">
        <v>200</v>
      </c>
      <c r="E64" s="19">
        <v>480400</v>
      </c>
      <c r="F64" s="19">
        <v>600500</v>
      </c>
      <c r="G64" s="20">
        <v>40732</v>
      </c>
      <c r="H64" s="21">
        <v>2011</v>
      </c>
    </row>
    <row r="65" spans="1:8" x14ac:dyDescent="0.35">
      <c r="A65" s="7" t="s">
        <v>127</v>
      </c>
      <c r="B65" s="18" t="s">
        <v>128</v>
      </c>
      <c r="C65" s="19">
        <v>7582</v>
      </c>
      <c r="D65" s="18">
        <v>200</v>
      </c>
      <c r="E65" s="19">
        <v>1516400</v>
      </c>
      <c r="F65" s="19">
        <v>1895500</v>
      </c>
      <c r="G65" s="20">
        <v>40777</v>
      </c>
      <c r="H65" s="21">
        <v>2011</v>
      </c>
    </row>
    <row r="66" spans="1:8" x14ac:dyDescent="0.35">
      <c r="A66" s="7" t="s">
        <v>129</v>
      </c>
      <c r="B66" s="18" t="s">
        <v>130</v>
      </c>
      <c r="C66" s="19">
        <v>1444</v>
      </c>
      <c r="D66" s="18">
        <v>280</v>
      </c>
      <c r="E66" s="19">
        <v>404320</v>
      </c>
      <c r="F66" s="19">
        <v>505400</v>
      </c>
      <c r="G66" s="20">
        <v>40799</v>
      </c>
      <c r="H66" s="21">
        <v>2011</v>
      </c>
    </row>
    <row r="67" spans="1:8" x14ac:dyDescent="0.35">
      <c r="A67" s="7" t="s">
        <v>87</v>
      </c>
      <c r="B67" s="18" t="s">
        <v>131</v>
      </c>
      <c r="C67" s="19">
        <v>7950</v>
      </c>
      <c r="D67" s="18">
        <v>280</v>
      </c>
      <c r="E67" s="19">
        <v>2226000</v>
      </c>
      <c r="F67" s="19">
        <v>2782500</v>
      </c>
      <c r="G67" s="20">
        <v>40801</v>
      </c>
      <c r="H67" s="21">
        <v>2011</v>
      </c>
    </row>
    <row r="68" spans="1:8" x14ac:dyDescent="0.35">
      <c r="A68" s="7" t="s">
        <v>132</v>
      </c>
      <c r="B68" s="18" t="s">
        <v>133</v>
      </c>
      <c r="C68" s="19">
        <v>9005</v>
      </c>
      <c r="D68" s="18">
        <v>280</v>
      </c>
      <c r="E68" s="19">
        <v>2521400</v>
      </c>
      <c r="F68" s="19">
        <v>3151750</v>
      </c>
      <c r="G68" s="20">
        <v>40848</v>
      </c>
      <c r="H68" s="21">
        <v>2011</v>
      </c>
    </row>
    <row r="69" spans="1:8" x14ac:dyDescent="0.35">
      <c r="A69" s="7" t="s">
        <v>134</v>
      </c>
      <c r="B69" s="18" t="s">
        <v>72</v>
      </c>
      <c r="C69" s="19">
        <v>1596</v>
      </c>
      <c r="D69" s="18">
        <v>280</v>
      </c>
      <c r="E69" s="19">
        <v>446880</v>
      </c>
      <c r="F69" s="19">
        <v>558600</v>
      </c>
      <c r="G69" s="20">
        <v>40847</v>
      </c>
      <c r="H69" s="21">
        <v>2011</v>
      </c>
    </row>
    <row r="70" spans="1:8" x14ac:dyDescent="0.35">
      <c r="A70" s="45" t="s">
        <v>135</v>
      </c>
      <c r="B70" s="46"/>
      <c r="C70" s="46"/>
      <c r="D70" s="46"/>
      <c r="E70" s="47">
        <v>14497000</v>
      </c>
      <c r="F70" s="48">
        <v>18121250</v>
      </c>
      <c r="G70" s="36"/>
      <c r="H70" s="38"/>
    </row>
    <row r="71" spans="1:8" x14ac:dyDescent="0.35">
      <c r="A71" s="7" t="s">
        <v>136</v>
      </c>
      <c r="B71" s="18" t="s">
        <v>72</v>
      </c>
      <c r="C71" s="19">
        <v>2101</v>
      </c>
      <c r="D71" s="18">
        <v>280</v>
      </c>
      <c r="E71" s="19">
        <v>588280</v>
      </c>
      <c r="F71" s="19">
        <v>735350</v>
      </c>
      <c r="G71" s="20">
        <v>41026</v>
      </c>
      <c r="H71" s="21">
        <v>2012</v>
      </c>
    </row>
    <row r="72" spans="1:8" x14ac:dyDescent="0.35">
      <c r="A72" s="7" t="s">
        <v>137</v>
      </c>
      <c r="B72" s="18" t="s">
        <v>131</v>
      </c>
      <c r="C72" s="19">
        <v>17492</v>
      </c>
      <c r="D72" s="18">
        <v>280</v>
      </c>
      <c r="E72" s="19">
        <v>4897760</v>
      </c>
      <c r="F72" s="19">
        <v>6122200</v>
      </c>
      <c r="G72" s="20">
        <v>40884</v>
      </c>
      <c r="H72" s="21">
        <v>2012</v>
      </c>
    </row>
    <row r="73" spans="1:8" x14ac:dyDescent="0.35">
      <c r="A73" s="7" t="s">
        <v>138</v>
      </c>
      <c r="B73" s="18" t="s">
        <v>139</v>
      </c>
      <c r="C73" s="19">
        <v>22627</v>
      </c>
      <c r="D73" s="18">
        <v>280</v>
      </c>
      <c r="E73" s="19">
        <v>6335560</v>
      </c>
      <c r="F73" s="19">
        <v>7919450</v>
      </c>
      <c r="G73" s="20">
        <v>40884</v>
      </c>
      <c r="H73" s="21">
        <v>2012</v>
      </c>
    </row>
    <row r="74" spans="1:8" x14ac:dyDescent="0.35">
      <c r="A74" s="7" t="s">
        <v>140</v>
      </c>
      <c r="B74" s="18" t="s">
        <v>141</v>
      </c>
      <c r="C74" s="19">
        <v>6354</v>
      </c>
      <c r="D74" s="18">
        <v>280</v>
      </c>
      <c r="E74" s="19">
        <v>1779120</v>
      </c>
      <c r="F74" s="19">
        <v>2223900</v>
      </c>
      <c r="G74" s="20">
        <v>40884</v>
      </c>
      <c r="H74" s="21">
        <v>2012</v>
      </c>
    </row>
    <row r="75" spans="1:8" x14ac:dyDescent="0.35">
      <c r="A75" s="7" t="s">
        <v>142</v>
      </c>
      <c r="B75" s="18" t="s">
        <v>141</v>
      </c>
      <c r="C75" s="19">
        <v>4009</v>
      </c>
      <c r="D75" s="18">
        <v>280</v>
      </c>
      <c r="E75" s="19">
        <v>1122520</v>
      </c>
      <c r="F75" s="19">
        <v>1403150</v>
      </c>
      <c r="G75" s="20">
        <v>40915</v>
      </c>
      <c r="H75" s="21">
        <v>2012</v>
      </c>
    </row>
    <row r="76" spans="1:8" x14ac:dyDescent="0.35">
      <c r="A76" s="7" t="s">
        <v>87</v>
      </c>
      <c r="B76" s="18" t="s">
        <v>131</v>
      </c>
      <c r="C76" s="19">
        <v>1014</v>
      </c>
      <c r="D76" s="18">
        <v>280</v>
      </c>
      <c r="E76" s="19">
        <v>283920</v>
      </c>
      <c r="F76" s="19">
        <v>354900</v>
      </c>
      <c r="G76" s="20">
        <v>40931</v>
      </c>
      <c r="H76" s="21">
        <v>2012</v>
      </c>
    </row>
    <row r="77" spans="1:8" x14ac:dyDescent="0.35">
      <c r="A77" s="7" t="s">
        <v>143</v>
      </c>
      <c r="B77" s="18" t="s">
        <v>141</v>
      </c>
      <c r="C77" s="19">
        <v>3951</v>
      </c>
      <c r="D77" s="18">
        <v>280</v>
      </c>
      <c r="E77" s="19">
        <v>1106280</v>
      </c>
      <c r="F77" s="19">
        <v>1382850</v>
      </c>
      <c r="G77" s="20">
        <v>40938</v>
      </c>
      <c r="H77" s="21">
        <v>2012</v>
      </c>
    </row>
    <row r="78" spans="1:8" x14ac:dyDescent="0.35">
      <c r="A78" s="7" t="s">
        <v>144</v>
      </c>
      <c r="B78" s="18" t="s">
        <v>91</v>
      </c>
      <c r="C78" s="19">
        <v>9255</v>
      </c>
      <c r="D78" s="18">
        <v>280</v>
      </c>
      <c r="E78" s="19">
        <v>2591400</v>
      </c>
      <c r="F78" s="19">
        <v>3239250</v>
      </c>
      <c r="G78" s="20">
        <v>40942</v>
      </c>
      <c r="H78" s="21">
        <v>2012</v>
      </c>
    </row>
    <row r="79" spans="1:8" x14ac:dyDescent="0.35">
      <c r="A79" s="7" t="s">
        <v>145</v>
      </c>
      <c r="B79" s="18" t="s">
        <v>141</v>
      </c>
      <c r="C79" s="19">
        <v>4046</v>
      </c>
      <c r="D79" s="18">
        <v>280</v>
      </c>
      <c r="E79" s="19">
        <v>1132880</v>
      </c>
      <c r="F79" s="19">
        <v>1416100</v>
      </c>
      <c r="G79" s="20">
        <v>40886</v>
      </c>
      <c r="H79" s="21">
        <v>2012</v>
      </c>
    </row>
    <row r="80" spans="1:8" x14ac:dyDescent="0.35">
      <c r="A80" s="7" t="s">
        <v>146</v>
      </c>
      <c r="B80" s="18" t="s">
        <v>141</v>
      </c>
      <c r="C80" s="19">
        <v>7797</v>
      </c>
      <c r="D80" s="18">
        <v>280</v>
      </c>
      <c r="E80" s="19">
        <v>2183160</v>
      </c>
      <c r="F80" s="19">
        <v>2728950</v>
      </c>
      <c r="G80" s="20">
        <v>41152</v>
      </c>
      <c r="H80" s="21">
        <v>2012</v>
      </c>
    </row>
    <row r="81" spans="1:8" x14ac:dyDescent="0.35">
      <c r="A81" s="7" t="s">
        <v>87</v>
      </c>
      <c r="B81" s="18" t="s">
        <v>131</v>
      </c>
      <c r="C81" s="19">
        <v>4109</v>
      </c>
      <c r="D81" s="18">
        <v>280</v>
      </c>
      <c r="E81" s="19">
        <v>1150520</v>
      </c>
      <c r="F81" s="19">
        <v>1438150</v>
      </c>
      <c r="G81" s="20">
        <v>41010</v>
      </c>
      <c r="H81" s="21">
        <v>2012</v>
      </c>
    </row>
    <row r="82" spans="1:8" x14ac:dyDescent="0.35">
      <c r="A82" s="7" t="s">
        <v>147</v>
      </c>
      <c r="B82" s="18" t="s">
        <v>141</v>
      </c>
      <c r="C82" s="19">
        <v>5108</v>
      </c>
      <c r="D82" s="18">
        <v>280</v>
      </c>
      <c r="E82" s="19">
        <v>1430240</v>
      </c>
      <c r="F82" s="19">
        <v>1787800</v>
      </c>
      <c r="G82" s="20">
        <v>41032</v>
      </c>
      <c r="H82" s="21">
        <v>2012</v>
      </c>
    </row>
    <row r="83" spans="1:8" x14ac:dyDescent="0.35">
      <c r="A83" s="7" t="s">
        <v>148</v>
      </c>
      <c r="B83" s="18" t="s">
        <v>85</v>
      </c>
      <c r="C83" s="19">
        <v>2075</v>
      </c>
      <c r="D83" s="18">
        <v>280</v>
      </c>
      <c r="E83" s="19">
        <v>581000</v>
      </c>
      <c r="F83" s="19">
        <v>726250</v>
      </c>
      <c r="G83" s="20">
        <v>41131</v>
      </c>
      <c r="H83" s="21">
        <v>2012</v>
      </c>
    </row>
    <row r="84" spans="1:8" x14ac:dyDescent="0.35">
      <c r="A84" s="7" t="s">
        <v>149</v>
      </c>
      <c r="B84" s="18" t="s">
        <v>141</v>
      </c>
      <c r="C84" s="19">
        <v>7682</v>
      </c>
      <c r="D84" s="18">
        <v>280</v>
      </c>
      <c r="E84" s="19">
        <v>2150960</v>
      </c>
      <c r="F84" s="19">
        <v>2688700</v>
      </c>
      <c r="G84" s="20">
        <v>41152</v>
      </c>
      <c r="H84" s="21">
        <v>2012</v>
      </c>
    </row>
    <row r="85" spans="1:8" x14ac:dyDescent="0.35">
      <c r="A85" s="7" t="s">
        <v>150</v>
      </c>
      <c r="B85" s="18" t="s">
        <v>151</v>
      </c>
      <c r="C85" s="19">
        <v>13339</v>
      </c>
      <c r="D85" s="18">
        <v>200</v>
      </c>
      <c r="E85" s="19">
        <v>2667800</v>
      </c>
      <c r="F85" s="19">
        <v>3334750</v>
      </c>
      <c r="G85" s="20">
        <v>40694</v>
      </c>
      <c r="H85" s="21">
        <v>2012</v>
      </c>
    </row>
    <row r="86" spans="1:8" x14ac:dyDescent="0.35">
      <c r="A86" s="45" t="s">
        <v>152</v>
      </c>
      <c r="B86" s="46"/>
      <c r="C86" s="46"/>
      <c r="D86" s="46"/>
      <c r="E86" s="47">
        <v>30001400</v>
      </c>
      <c r="F86" s="48">
        <v>37501750</v>
      </c>
      <c r="G86" s="36"/>
      <c r="H86" s="38"/>
    </row>
    <row r="87" spans="1:8" x14ac:dyDescent="0.35">
      <c r="A87" s="7" t="s">
        <v>153</v>
      </c>
      <c r="B87" s="18" t="s">
        <v>154</v>
      </c>
      <c r="C87" s="19">
        <v>34440</v>
      </c>
      <c r="D87" s="18">
        <v>280</v>
      </c>
      <c r="E87" s="19">
        <v>9876982</v>
      </c>
      <c r="F87" s="19">
        <v>12042750</v>
      </c>
      <c r="G87" s="20">
        <v>41152</v>
      </c>
      <c r="H87" s="21">
        <v>2013</v>
      </c>
    </row>
    <row r="88" spans="1:8" x14ac:dyDescent="0.35">
      <c r="A88" s="7" t="s">
        <v>155</v>
      </c>
      <c r="B88" s="18" t="s">
        <v>110</v>
      </c>
      <c r="C88" s="18">
        <v>205</v>
      </c>
      <c r="D88" s="18">
        <v>280</v>
      </c>
      <c r="E88" s="19">
        <v>57400</v>
      </c>
      <c r="F88" s="19">
        <v>71750</v>
      </c>
      <c r="G88" s="20">
        <v>41215</v>
      </c>
      <c r="H88" s="21">
        <v>2013</v>
      </c>
    </row>
    <row r="89" spans="1:8" x14ac:dyDescent="0.35">
      <c r="A89" s="7" t="s">
        <v>90</v>
      </c>
      <c r="B89" s="18" t="s">
        <v>91</v>
      </c>
      <c r="C89" s="19">
        <v>2414</v>
      </c>
      <c r="D89" s="18">
        <v>280</v>
      </c>
      <c r="E89" s="19">
        <v>675920</v>
      </c>
      <c r="F89" s="19">
        <v>844900</v>
      </c>
      <c r="G89" s="20">
        <v>41262</v>
      </c>
      <c r="H89" s="21">
        <v>2013</v>
      </c>
    </row>
    <row r="90" spans="1:8" x14ac:dyDescent="0.35">
      <c r="A90" s="7" t="s">
        <v>156</v>
      </c>
      <c r="B90" s="18" t="s">
        <v>141</v>
      </c>
      <c r="C90" s="18">
        <v>401</v>
      </c>
      <c r="D90" s="18">
        <v>340</v>
      </c>
      <c r="E90" s="19">
        <v>136340</v>
      </c>
      <c r="F90" s="19">
        <v>170425</v>
      </c>
      <c r="G90" s="20">
        <v>41311</v>
      </c>
      <c r="H90" s="21">
        <v>2013</v>
      </c>
    </row>
    <row r="91" spans="1:8" x14ac:dyDescent="0.35">
      <c r="A91" s="7" t="s">
        <v>157</v>
      </c>
      <c r="B91" s="18" t="s">
        <v>48</v>
      </c>
      <c r="C91" s="19">
        <v>6078</v>
      </c>
      <c r="D91" s="18">
        <v>340</v>
      </c>
      <c r="E91" s="19">
        <v>2066520</v>
      </c>
      <c r="F91" s="19">
        <v>2583150</v>
      </c>
      <c r="G91" s="20">
        <v>41348</v>
      </c>
      <c r="H91" s="21">
        <v>2013</v>
      </c>
    </row>
    <row r="92" spans="1:8" x14ac:dyDescent="0.35">
      <c r="A92" s="7" t="s">
        <v>158</v>
      </c>
      <c r="B92" s="18" t="s">
        <v>93</v>
      </c>
      <c r="C92" s="19">
        <v>3879</v>
      </c>
      <c r="D92" s="18">
        <v>340</v>
      </c>
      <c r="E92" s="19">
        <v>1318860</v>
      </c>
      <c r="F92" s="19">
        <v>1648575</v>
      </c>
      <c r="G92" s="20">
        <v>41354</v>
      </c>
      <c r="H92" s="21">
        <v>2013</v>
      </c>
    </row>
    <row r="93" spans="1:8" x14ac:dyDescent="0.35">
      <c r="A93" s="7" t="s">
        <v>159</v>
      </c>
      <c r="B93" s="18" t="s">
        <v>124</v>
      </c>
      <c r="C93" s="19">
        <v>16601</v>
      </c>
      <c r="D93" s="18">
        <v>340</v>
      </c>
      <c r="E93" s="19">
        <v>5644340</v>
      </c>
      <c r="F93" s="19">
        <v>7055425</v>
      </c>
      <c r="G93" s="20">
        <v>41324</v>
      </c>
      <c r="H93" s="21">
        <v>2013</v>
      </c>
    </row>
    <row r="94" spans="1:8" x14ac:dyDescent="0.35">
      <c r="A94" s="7" t="s">
        <v>160</v>
      </c>
      <c r="B94" s="18" t="s">
        <v>51</v>
      </c>
      <c r="C94" s="19">
        <v>6504</v>
      </c>
      <c r="D94" s="18">
        <v>343</v>
      </c>
      <c r="E94" s="19">
        <v>2230872</v>
      </c>
      <c r="F94" s="19">
        <v>2788590</v>
      </c>
      <c r="G94" s="20">
        <v>41430</v>
      </c>
      <c r="H94" s="21">
        <v>2013</v>
      </c>
    </row>
    <row r="95" spans="1:8" x14ac:dyDescent="0.35">
      <c r="A95" s="45" t="s">
        <v>161</v>
      </c>
      <c r="B95" s="46"/>
      <c r="C95" s="46"/>
      <c r="D95" s="46"/>
      <c r="E95" s="47">
        <v>22007234</v>
      </c>
      <c r="F95" s="37">
        <v>27205565</v>
      </c>
      <c r="G95" s="36"/>
      <c r="H95" s="38"/>
    </row>
    <row r="96" spans="1:8" x14ac:dyDescent="0.35">
      <c r="A96" s="7" t="s">
        <v>162</v>
      </c>
      <c r="B96" s="18" t="s">
        <v>163</v>
      </c>
      <c r="C96" s="19">
        <v>10422</v>
      </c>
      <c r="D96" s="18">
        <v>352</v>
      </c>
      <c r="E96" s="19">
        <v>3668554</v>
      </c>
      <c r="F96" s="19">
        <v>4585693</v>
      </c>
      <c r="G96" s="20">
        <v>41661</v>
      </c>
      <c r="H96" s="21">
        <v>2014</v>
      </c>
    </row>
    <row r="97" spans="1:8" x14ac:dyDescent="0.35">
      <c r="A97" s="7" t="s">
        <v>164</v>
      </c>
      <c r="B97" s="18" t="s">
        <v>141</v>
      </c>
      <c r="C97" s="19">
        <v>1709</v>
      </c>
      <c r="D97" s="18">
        <v>349</v>
      </c>
      <c r="E97" s="19">
        <v>596441</v>
      </c>
      <c r="F97" s="19">
        <v>745551</v>
      </c>
      <c r="G97" s="20">
        <v>41677</v>
      </c>
      <c r="H97" s="21">
        <v>2014</v>
      </c>
    </row>
    <row r="98" spans="1:8" x14ac:dyDescent="0.35">
      <c r="A98" s="7" t="s">
        <v>116</v>
      </c>
      <c r="B98" s="18" t="s">
        <v>117</v>
      </c>
      <c r="C98" s="19">
        <v>1934</v>
      </c>
      <c r="D98" s="18">
        <v>349</v>
      </c>
      <c r="E98" s="19">
        <v>674966</v>
      </c>
      <c r="F98" s="19">
        <v>843708</v>
      </c>
      <c r="G98" s="20">
        <v>41715</v>
      </c>
      <c r="H98" s="21">
        <v>2014</v>
      </c>
    </row>
    <row r="99" spans="1:8" x14ac:dyDescent="0.35">
      <c r="A99" s="7" t="s">
        <v>165</v>
      </c>
      <c r="B99" s="18" t="s">
        <v>46</v>
      </c>
      <c r="C99" s="19">
        <v>5071</v>
      </c>
      <c r="D99" s="18">
        <v>150</v>
      </c>
      <c r="E99" s="19">
        <v>760650</v>
      </c>
      <c r="F99" s="19">
        <v>950813</v>
      </c>
      <c r="G99" s="20">
        <v>41222</v>
      </c>
      <c r="H99" s="21">
        <v>2014</v>
      </c>
    </row>
    <row r="100" spans="1:8" x14ac:dyDescent="0.35">
      <c r="A100" s="7" t="s">
        <v>166</v>
      </c>
      <c r="B100" s="18" t="s">
        <v>77</v>
      </c>
      <c r="C100" s="19">
        <v>2248</v>
      </c>
      <c r="D100" s="18">
        <v>353</v>
      </c>
      <c r="E100" s="19">
        <v>793544</v>
      </c>
      <c r="F100" s="19">
        <v>991930</v>
      </c>
      <c r="G100" s="20">
        <v>41802</v>
      </c>
      <c r="H100" s="21">
        <v>2014</v>
      </c>
    </row>
    <row r="101" spans="1:8" x14ac:dyDescent="0.35">
      <c r="A101" s="7" t="s">
        <v>134</v>
      </c>
      <c r="B101" s="18" t="s">
        <v>72</v>
      </c>
      <c r="C101" s="19">
        <v>2232</v>
      </c>
      <c r="D101" s="18">
        <v>355</v>
      </c>
      <c r="E101" s="19">
        <v>792360</v>
      </c>
      <c r="F101" s="19">
        <v>990450</v>
      </c>
      <c r="G101" s="20">
        <v>41855</v>
      </c>
      <c r="H101" s="21">
        <v>2014</v>
      </c>
    </row>
    <row r="102" spans="1:8" x14ac:dyDescent="0.35">
      <c r="A102" s="7" t="s">
        <v>167</v>
      </c>
      <c r="B102" s="18" t="s">
        <v>93</v>
      </c>
      <c r="C102" s="19">
        <v>6864</v>
      </c>
      <c r="D102" s="18">
        <v>355</v>
      </c>
      <c r="E102" s="19">
        <v>2436720</v>
      </c>
      <c r="F102" s="19">
        <v>3045900</v>
      </c>
      <c r="G102" s="20">
        <v>41894</v>
      </c>
      <c r="H102" s="21">
        <v>2014</v>
      </c>
    </row>
    <row r="103" spans="1:8" x14ac:dyDescent="0.35">
      <c r="A103" s="7" t="s">
        <v>168</v>
      </c>
      <c r="B103" s="18" t="s">
        <v>115</v>
      </c>
      <c r="C103" s="19">
        <v>4018</v>
      </c>
      <c r="D103" s="18">
        <v>355</v>
      </c>
      <c r="E103" s="19">
        <v>1426390</v>
      </c>
      <c r="F103" s="19">
        <v>1782988</v>
      </c>
      <c r="G103" s="20">
        <v>41893</v>
      </c>
      <c r="H103" s="21">
        <v>2014</v>
      </c>
    </row>
    <row r="104" spans="1:8" x14ac:dyDescent="0.35">
      <c r="A104" s="7" t="s">
        <v>169</v>
      </c>
      <c r="B104" s="18" t="s">
        <v>115</v>
      </c>
      <c r="C104" s="19">
        <v>5600</v>
      </c>
      <c r="D104" s="18">
        <v>355</v>
      </c>
      <c r="E104" s="19">
        <v>1988000</v>
      </c>
      <c r="F104" s="19">
        <v>2485000</v>
      </c>
      <c r="G104" s="20">
        <v>41893</v>
      </c>
      <c r="H104" s="21">
        <v>2014</v>
      </c>
    </row>
    <row r="105" spans="1:8" x14ac:dyDescent="0.35">
      <c r="A105" s="7" t="s">
        <v>170</v>
      </c>
      <c r="B105" s="18" t="s">
        <v>115</v>
      </c>
      <c r="C105" s="19">
        <v>3288</v>
      </c>
      <c r="D105" s="18">
        <v>355</v>
      </c>
      <c r="E105" s="19">
        <v>1167240</v>
      </c>
      <c r="F105" s="19">
        <v>1459050</v>
      </c>
      <c r="G105" s="20">
        <v>41893</v>
      </c>
      <c r="H105" s="21">
        <v>2014</v>
      </c>
    </row>
    <row r="106" spans="1:8" x14ac:dyDescent="0.35">
      <c r="A106" s="7" t="s">
        <v>171</v>
      </c>
      <c r="B106" s="18" t="s">
        <v>72</v>
      </c>
      <c r="C106" s="19">
        <v>25243</v>
      </c>
      <c r="D106" s="18">
        <v>355</v>
      </c>
      <c r="E106" s="19">
        <v>8961265</v>
      </c>
      <c r="F106" s="19">
        <v>11201581</v>
      </c>
      <c r="G106" s="20">
        <v>41894</v>
      </c>
      <c r="H106" s="21">
        <v>2014</v>
      </c>
    </row>
    <row r="107" spans="1:8" x14ac:dyDescent="0.35">
      <c r="A107" s="45" t="s">
        <v>172</v>
      </c>
      <c r="B107" s="46"/>
      <c r="C107" s="46"/>
      <c r="D107" s="46"/>
      <c r="E107" s="47">
        <v>23266130</v>
      </c>
      <c r="F107" s="37">
        <v>29082663</v>
      </c>
      <c r="G107" s="36"/>
      <c r="H107" s="38"/>
    </row>
    <row r="108" spans="1:8" x14ac:dyDescent="0.35">
      <c r="A108" s="7" t="s">
        <v>173</v>
      </c>
      <c r="B108" s="18" t="s">
        <v>141</v>
      </c>
      <c r="C108" s="19">
        <v>2295</v>
      </c>
      <c r="D108" s="18">
        <v>359</v>
      </c>
      <c r="E108" s="19">
        <v>823905</v>
      </c>
      <c r="F108" s="19">
        <v>1029881</v>
      </c>
      <c r="G108" s="20">
        <v>41988</v>
      </c>
      <c r="H108" s="21">
        <v>2015</v>
      </c>
    </row>
    <row r="109" spans="1:8" x14ac:dyDescent="0.35">
      <c r="A109" s="7" t="s">
        <v>174</v>
      </c>
      <c r="B109" s="18" t="s">
        <v>175</v>
      </c>
      <c r="C109" s="19">
        <v>16528</v>
      </c>
      <c r="D109" s="18">
        <v>359</v>
      </c>
      <c r="E109" s="19">
        <v>5933552</v>
      </c>
      <c r="F109" s="19">
        <v>7416940</v>
      </c>
      <c r="G109" s="18"/>
      <c r="H109" s="21">
        <v>2015</v>
      </c>
    </row>
    <row r="110" spans="1:8" x14ac:dyDescent="0.35">
      <c r="A110" s="7" t="s">
        <v>176</v>
      </c>
      <c r="B110" s="18" t="s">
        <v>163</v>
      </c>
      <c r="C110" s="19">
        <v>7958</v>
      </c>
      <c r="D110" s="18">
        <v>362</v>
      </c>
      <c r="E110" s="19">
        <v>2880796</v>
      </c>
      <c r="F110" s="19">
        <v>3600995</v>
      </c>
      <c r="G110" s="20">
        <v>42072</v>
      </c>
      <c r="H110" s="21">
        <v>2015</v>
      </c>
    </row>
    <row r="111" spans="1:8" x14ac:dyDescent="0.35">
      <c r="A111" s="7" t="s">
        <v>177</v>
      </c>
      <c r="B111" s="18"/>
      <c r="C111" s="18"/>
      <c r="D111" s="18"/>
      <c r="E111" s="19">
        <v>9638253</v>
      </c>
      <c r="F111" s="19">
        <v>12047816</v>
      </c>
      <c r="G111" s="18"/>
      <c r="H111" s="21"/>
    </row>
    <row r="112" spans="1:8" x14ac:dyDescent="0.35">
      <c r="A112" s="7" t="s">
        <v>178</v>
      </c>
      <c r="B112" s="18" t="s">
        <v>72</v>
      </c>
      <c r="C112" s="19">
        <v>41354</v>
      </c>
      <c r="D112" s="18">
        <v>150</v>
      </c>
      <c r="E112" s="19">
        <v>6203100</v>
      </c>
      <c r="F112" s="19">
        <v>7753875</v>
      </c>
      <c r="G112" s="20">
        <v>41339</v>
      </c>
      <c r="H112" s="21">
        <v>2016</v>
      </c>
    </row>
    <row r="113" spans="1:8" ht="15" thickBot="1" x14ac:dyDescent="0.4">
      <c r="A113" s="39" t="s">
        <v>179</v>
      </c>
      <c r="B113" s="40"/>
      <c r="C113" s="40"/>
      <c r="D113" s="40"/>
      <c r="E113" s="41">
        <v>6203100</v>
      </c>
      <c r="F113" s="42">
        <v>7753875</v>
      </c>
      <c r="G113" s="43"/>
      <c r="H113" s="44"/>
    </row>
    <row r="115" spans="1:8" x14ac:dyDescent="0.35">
      <c r="A115" s="71" t="s">
        <v>184</v>
      </c>
      <c r="B115" s="72">
        <v>151777282</v>
      </c>
    </row>
    <row r="116" spans="1:8" x14ac:dyDescent="0.35">
      <c r="A116" s="31" t="s">
        <v>185</v>
      </c>
      <c r="B116" s="24">
        <v>189418125</v>
      </c>
      <c r="D116" s="23"/>
    </row>
    <row r="118" spans="1:8" x14ac:dyDescent="0.35">
      <c r="A118" s="23" t="s">
        <v>183</v>
      </c>
      <c r="B118" s="24">
        <v>1066000</v>
      </c>
      <c r="D118" s="23"/>
      <c r="E118" s="23"/>
    </row>
    <row r="119" spans="1:8" x14ac:dyDescent="0.35">
      <c r="A119" s="23" t="s">
        <v>181</v>
      </c>
      <c r="B119" s="24">
        <v>670412</v>
      </c>
      <c r="D119" s="23"/>
      <c r="E119" s="23"/>
    </row>
    <row r="120" spans="1:8" x14ac:dyDescent="0.35">
      <c r="A120" s="23" t="s">
        <v>182</v>
      </c>
      <c r="B120" s="24">
        <f>SUM(B118-B119)</f>
        <v>395588</v>
      </c>
      <c r="D120" s="23"/>
      <c r="E120" s="23"/>
    </row>
    <row r="121" spans="1:8" x14ac:dyDescent="0.35">
      <c r="A121" s="23"/>
      <c r="B121" s="23"/>
      <c r="D121" s="23"/>
      <c r="E121" s="24"/>
    </row>
    <row r="122" spans="1:8" x14ac:dyDescent="0.35">
      <c r="A122" s="23"/>
      <c r="B122" s="23"/>
      <c r="C122" s="23"/>
      <c r="D122" s="23"/>
      <c r="E122" s="24"/>
    </row>
    <row r="124" spans="1:8" x14ac:dyDescent="0.35">
      <c r="C124" s="24"/>
    </row>
    <row r="125" spans="1:8" x14ac:dyDescent="0.35">
      <c r="C125" s="24"/>
    </row>
    <row r="126" spans="1:8" x14ac:dyDescent="0.35">
      <c r="C126" s="17"/>
    </row>
    <row r="127" spans="1:8" x14ac:dyDescent="0.35">
      <c r="C127" s="24"/>
    </row>
  </sheetData>
  <pageMargins left="0.7" right="0.7" top="0.75" bottom="0.75" header="0.3" footer="0.3"/>
  <pageSetup paperSize="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workbookViewId="0">
      <selection activeCell="A19" sqref="A19"/>
    </sheetView>
  </sheetViews>
  <sheetFormatPr baseColWidth="10" defaultRowHeight="14.5" x14ac:dyDescent="0.35"/>
  <cols>
    <col min="1" max="1" width="21.90625" customWidth="1"/>
  </cols>
  <sheetData>
    <row r="1" spans="1:13" ht="15" thickBot="1" x14ac:dyDescent="0.4"/>
    <row r="2" spans="1:13" x14ac:dyDescent="0.35">
      <c r="A2" s="56"/>
      <c r="B2" s="57">
        <v>42735</v>
      </c>
      <c r="C2" s="57">
        <v>43100</v>
      </c>
      <c r="D2" s="57">
        <v>43465</v>
      </c>
      <c r="E2" s="57">
        <v>43830</v>
      </c>
      <c r="F2" s="57">
        <v>44196</v>
      </c>
      <c r="G2" s="57">
        <v>44561</v>
      </c>
      <c r="H2" s="57">
        <v>44926</v>
      </c>
      <c r="I2" s="57">
        <v>45291</v>
      </c>
      <c r="J2" s="57">
        <v>45657</v>
      </c>
      <c r="K2" s="58">
        <v>46022</v>
      </c>
    </row>
    <row r="3" spans="1:13" x14ac:dyDescent="0.35">
      <c r="A3" s="7" t="s">
        <v>194</v>
      </c>
      <c r="B3" s="19">
        <v>110000000</v>
      </c>
      <c r="C3" s="19">
        <f>SUM(B3-C4)</f>
        <v>110000000</v>
      </c>
      <c r="D3" s="19">
        <f t="shared" ref="D3:G3" si="0">SUM(C3-D4)</f>
        <v>110000000</v>
      </c>
      <c r="E3" s="19">
        <f t="shared" si="0"/>
        <v>110000000</v>
      </c>
      <c r="F3" s="19">
        <f t="shared" si="0"/>
        <v>110000000</v>
      </c>
      <c r="G3" s="19">
        <f t="shared" si="0"/>
        <v>110000000</v>
      </c>
      <c r="H3" s="19">
        <f>SUM(G3-H4)</f>
        <v>82500000</v>
      </c>
      <c r="I3" s="19">
        <f>SUM(H3-I4)</f>
        <v>55000000</v>
      </c>
      <c r="J3" s="19">
        <f>SUM(I3-J4)</f>
        <v>27500000</v>
      </c>
      <c r="K3" s="59">
        <f>SUM(J3-K4)</f>
        <v>0</v>
      </c>
    </row>
    <row r="4" spans="1:13" x14ac:dyDescent="0.35">
      <c r="A4" s="7" t="s">
        <v>197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27500000</v>
      </c>
      <c r="I4" s="19">
        <v>27500000</v>
      </c>
      <c r="J4" s="19">
        <v>27500000</v>
      </c>
      <c r="K4" s="59">
        <v>27500000</v>
      </c>
    </row>
    <row r="5" spans="1:13" x14ac:dyDescent="0.35">
      <c r="A5" s="64"/>
      <c r="B5" s="62"/>
      <c r="C5" s="62"/>
      <c r="D5" s="63"/>
      <c r="E5" s="63"/>
      <c r="F5" s="63"/>
      <c r="G5" s="63"/>
      <c r="H5" s="63"/>
      <c r="I5" s="63"/>
      <c r="J5" s="63"/>
      <c r="K5" s="65"/>
    </row>
    <row r="6" spans="1:13" x14ac:dyDescent="0.35">
      <c r="A6" s="7" t="s">
        <v>200</v>
      </c>
      <c r="B6" s="19">
        <f>Områdemodell!$D$5</f>
        <v>149379319.82000005</v>
      </c>
      <c r="C6" s="19">
        <f>SUM(B6-C7)</f>
        <v>146097902.82000005</v>
      </c>
      <c r="D6" s="19">
        <f t="shared" ref="D6:K6" si="1">SUM(C6-D7)</f>
        <v>130697902.82000005</v>
      </c>
      <c r="E6" s="19">
        <f t="shared" si="1"/>
        <v>112026773.84571433</v>
      </c>
      <c r="F6" s="19">
        <f t="shared" si="1"/>
        <v>93355644.871428609</v>
      </c>
      <c r="G6" s="19">
        <f t="shared" si="1"/>
        <v>74684515.897142887</v>
      </c>
      <c r="H6" s="19">
        <f t="shared" si="1"/>
        <v>56013386.922857165</v>
      </c>
      <c r="I6" s="19">
        <f t="shared" si="1"/>
        <v>37342257.948571444</v>
      </c>
      <c r="J6" s="19">
        <f t="shared" si="1"/>
        <v>18671128.974285722</v>
      </c>
      <c r="K6" s="59">
        <f t="shared" si="1"/>
        <v>0</v>
      </c>
    </row>
    <row r="7" spans="1:13" x14ac:dyDescent="0.35">
      <c r="A7" s="7" t="s">
        <v>199</v>
      </c>
      <c r="B7" s="19">
        <v>0</v>
      </c>
      <c r="C7" s="19">
        <f>'Prosjektkostnader per prosjekt'!$I$19</f>
        <v>3281417</v>
      </c>
      <c r="D7" s="19">
        <f>'Prosjektkostnader per prosjekt'!$J$19</f>
        <v>15400000</v>
      </c>
      <c r="E7" s="19">
        <f>SUM(D6/7)</f>
        <v>18671128.974285722</v>
      </c>
      <c r="F7" s="19">
        <v>18671128.974285722</v>
      </c>
      <c r="G7" s="19">
        <v>18671128.974285722</v>
      </c>
      <c r="H7" s="19">
        <v>18671128.974285722</v>
      </c>
      <c r="I7" s="19">
        <v>18671128.974285722</v>
      </c>
      <c r="J7" s="19">
        <v>18671128.974285722</v>
      </c>
      <c r="K7" s="59">
        <v>18671128.974285722</v>
      </c>
    </row>
    <row r="8" spans="1:13" x14ac:dyDescent="0.35">
      <c r="A8" s="64"/>
      <c r="B8" s="62"/>
      <c r="C8" s="62"/>
      <c r="D8" s="63"/>
      <c r="E8" s="63"/>
      <c r="F8" s="63"/>
      <c r="G8" s="63"/>
      <c r="H8" s="63"/>
      <c r="I8" s="63"/>
      <c r="J8" s="63"/>
      <c r="K8" s="65"/>
    </row>
    <row r="9" spans="1:13" x14ac:dyDescent="0.35">
      <c r="A9" s="7" t="s">
        <v>196</v>
      </c>
      <c r="B9" s="19">
        <v>0</v>
      </c>
      <c r="C9" s="19">
        <v>11340000</v>
      </c>
      <c r="D9" s="19">
        <v>18671128.974285722</v>
      </c>
      <c r="E9" s="19">
        <v>18671128.974285722</v>
      </c>
      <c r="F9" s="19">
        <v>18671128.974285722</v>
      </c>
      <c r="G9" s="19">
        <v>18671128.974285722</v>
      </c>
      <c r="H9" s="19">
        <v>18671128.974285722</v>
      </c>
      <c r="I9" s="19">
        <v>18671128.974285722</v>
      </c>
      <c r="J9" s="19">
        <v>18671128.974285722</v>
      </c>
      <c r="K9" s="59">
        <v>18671128.974285722</v>
      </c>
      <c r="M9" s="17"/>
    </row>
    <row r="10" spans="1:13" x14ac:dyDescent="0.35">
      <c r="A10" s="64"/>
      <c r="B10" s="62"/>
      <c r="C10" s="62"/>
      <c r="D10" s="62"/>
      <c r="E10" s="62"/>
      <c r="F10" s="62"/>
      <c r="G10" s="62"/>
      <c r="H10" s="62"/>
      <c r="I10" s="62"/>
      <c r="J10" s="62"/>
      <c r="K10" s="66"/>
      <c r="L10" s="17"/>
    </row>
    <row r="11" spans="1:13" x14ac:dyDescent="0.35">
      <c r="A11" s="7" t="s">
        <v>195</v>
      </c>
      <c r="B11" s="19">
        <v>80882469</v>
      </c>
      <c r="C11" s="19">
        <f>SUM(B11-C7+C9-C4)</f>
        <v>88941052</v>
      </c>
      <c r="D11" s="19">
        <f>SUM(C11-D7+D9-D4)</f>
        <v>92212180.974285722</v>
      </c>
      <c r="E11" s="19">
        <f>SUM(D11-E7+E9-E4)</f>
        <v>92212180.974285722</v>
      </c>
      <c r="F11" s="19">
        <f t="shared" ref="F11:K11" si="2">SUM(E11-F7+F9-F4)</f>
        <v>92212180.974285722</v>
      </c>
      <c r="G11" s="19">
        <f t="shared" si="2"/>
        <v>92212180.974285722</v>
      </c>
      <c r="H11" s="19">
        <f t="shared" si="2"/>
        <v>64712180.974285722</v>
      </c>
      <c r="I11" s="19">
        <f t="shared" si="2"/>
        <v>37212180.974285722</v>
      </c>
      <c r="J11" s="19">
        <f t="shared" si="2"/>
        <v>9712180.9742857218</v>
      </c>
      <c r="K11" s="59">
        <f t="shared" si="2"/>
        <v>-17787819.025714278</v>
      </c>
    </row>
    <row r="12" spans="1:13" ht="15" thickBot="1" x14ac:dyDescent="0.4">
      <c r="A12" s="60" t="s">
        <v>198</v>
      </c>
      <c r="B12" s="22">
        <f>SUM(B3-B11)</f>
        <v>29117531</v>
      </c>
      <c r="C12" s="22">
        <f>SUM(C3-C11)</f>
        <v>21058948</v>
      </c>
      <c r="D12" s="22">
        <f>SUM(D3-D11)</f>
        <v>17787819.025714278</v>
      </c>
      <c r="E12" s="22">
        <f>SUM(E3-E11)</f>
        <v>17787819.025714278</v>
      </c>
      <c r="F12" s="22">
        <f t="shared" ref="F12:K12" si="3">SUM(F3-F11)</f>
        <v>17787819.025714278</v>
      </c>
      <c r="G12" s="22">
        <f t="shared" si="3"/>
        <v>17787819.025714278</v>
      </c>
      <c r="H12" s="22">
        <f t="shared" si="3"/>
        <v>17787819.025714278</v>
      </c>
      <c r="I12" s="22">
        <f t="shared" si="3"/>
        <v>17787819.025714278</v>
      </c>
      <c r="J12" s="22">
        <f t="shared" si="3"/>
        <v>17787819.025714278</v>
      </c>
      <c r="K12" s="61">
        <f t="shared" si="3"/>
        <v>17787819.025714278</v>
      </c>
    </row>
    <row r="15" spans="1:13" x14ac:dyDescent="0.35">
      <c r="F15" s="17"/>
    </row>
    <row r="18" spans="8:8" x14ac:dyDescent="0.35">
      <c r="H18" s="17"/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22</vt:i4>
      </vt:variant>
    </vt:vector>
  </HeadingPairs>
  <TitlesOfParts>
    <vt:vector size="26" baseType="lpstr">
      <vt:lpstr>Områdemodell</vt:lpstr>
      <vt:lpstr>Prosjektkostnader per prosjekt</vt:lpstr>
      <vt:lpstr>Bidragsavtaler</vt:lpstr>
      <vt:lpstr>Likviditet</vt:lpstr>
      <vt:lpstr>'Prosjektkostnader per prosjekt'!OSR_GearWriter_0</vt:lpstr>
      <vt:lpstr>'Prosjektkostnader per prosjekt'!OSR_GearWriter_1</vt:lpstr>
      <vt:lpstr>'Prosjektkostnader per prosjekt'!OSR_GearWriter_2</vt:lpstr>
      <vt:lpstr>'Prosjektkostnader per prosjekt'!OSRRefD6x_0</vt:lpstr>
      <vt:lpstr>'Prosjektkostnader per prosjekt'!OSRRefE6x_0</vt:lpstr>
      <vt:lpstr>'Prosjektkostnader per prosjekt'!OSRRefG6x_0</vt:lpstr>
      <vt:lpstr>'Prosjektkostnader per prosjekt'!OSRRefI5_0x</vt:lpstr>
      <vt:lpstr>'Prosjektkostnader per prosjekt'!OSRRefI6_0x</vt:lpstr>
      <vt:lpstr>'Prosjektkostnader per prosjekt'!OSRRefI6_1x</vt:lpstr>
      <vt:lpstr>'Prosjektkostnader per prosjekt'!OSRRefI6_2x</vt:lpstr>
      <vt:lpstr>'Prosjektkostnader per prosjekt'!OSRRefI6_3x</vt:lpstr>
      <vt:lpstr>'Prosjektkostnader per prosjekt'!OSRRefI6_4x</vt:lpstr>
      <vt:lpstr>'Prosjektkostnader per prosjekt'!OSRRefI6_5x</vt:lpstr>
      <vt:lpstr>'Prosjektkostnader per prosjekt'!OSRRefI6_6x</vt:lpstr>
      <vt:lpstr>'Prosjektkostnader per prosjekt'!OSRRefI6_7x</vt:lpstr>
      <vt:lpstr>'Prosjektkostnader per prosjekt'!OSRRefI6_8x</vt:lpstr>
      <vt:lpstr>'Prosjektkostnader per prosjekt'!OSRRefI6_9x</vt:lpstr>
      <vt:lpstr>'Prosjektkostnader per prosjekt'!OSRRefI6x</vt:lpstr>
      <vt:lpstr>'Prosjektkostnader per prosjekt'!OSRRefI6x_1</vt:lpstr>
      <vt:lpstr>'Prosjektkostnader per prosjekt'!OSRRefI6x_2</vt:lpstr>
      <vt:lpstr>'Prosjektkostnader per prosjekt'!OSRRefI6x_3</vt:lpstr>
      <vt:lpstr>'Prosjektkostnader per prosjekt'!OSRRefI8_0x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2016-12-11T10:15:52Z</dcterms:created>
  <dcterms:modified xsi:type="dcterms:W3CDTF">2016-12-12T07:45:51Z</dcterms:modified>
</cp:coreProperties>
</file>